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_000" sheetId="1" r:id="rId1"/>
    <sheet name="SO_101.1" sheetId="2" r:id="rId2"/>
    <sheet name="SO_101.2" sheetId="3" r:id="rId3"/>
    <sheet name="SO_101.3" sheetId="4" r:id="rId4"/>
    <sheet name="SO_185" sheetId="5" r:id="rId5"/>
  </sheets>
  <definedNames/>
  <calcPr/>
  <webPublishing/>
</workbook>
</file>

<file path=xl/sharedStrings.xml><?xml version="1.0" encoding="utf-8"?>
<sst xmlns="http://schemas.openxmlformats.org/spreadsheetml/2006/main" count="2087" uniqueCount="625">
  <si>
    <t>ASPE10</t>
  </si>
  <si>
    <t>S</t>
  </si>
  <si>
    <t>Firma: ÚDRŽBA SILNIC Královéhradeckého kraje a.s.</t>
  </si>
  <si>
    <t>Soupis prací objektu</t>
  </si>
  <si>
    <t xml:space="preserve">Stavba: </t>
  </si>
  <si>
    <t>33166</t>
  </si>
  <si>
    <t>II/501 Dolní Nová Ves - Lázně Bělohrad - Svatojanský Újezd - I. ETAPA_neoceněný</t>
  </si>
  <si>
    <t>O</t>
  </si>
  <si>
    <t>Rozpočet:</t>
  </si>
  <si>
    <t>0,00</t>
  </si>
  <si>
    <t>15,00</t>
  </si>
  <si>
    <t>21,00</t>
  </si>
  <si>
    <t>3</t>
  </si>
  <si>
    <t>2</t>
  </si>
  <si>
    <t>SO_000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</si>
  <si>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</si>
  <si>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</si>
  <si>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</si>
  <si>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</si>
  <si>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</si>
  <si>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</si>
  <si>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</si>
  <si>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</si>
  <si>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</si>
  <si>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</si>
  <si>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</si>
  <si>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</si>
  <si>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</si>
  <si>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</si>
  <si>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</si>
  <si>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</si>
  <si>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</si>
  <si>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</si>
  <si>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</si>
  <si>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</si>
  <si>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</si>
  <si>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</si>
  <si>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</si>
  <si>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</si>
  <si>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</si>
  <si>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</si>
  <si>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sítí nutno ochránit. Zajištění stavby proti škodám na okolních pozemcích a objektech.   
Délka stavby je 1,042 51km.  
PEVNÁ CENA</t>
  </si>
  <si>
    <t>VV</t>
  </si>
  <si>
    <t>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</si>
  <si>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</si>
  <si>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</si>
  <si>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</si>
  <si>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</si>
  <si>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stavby ke kolaudaci stavby.   
3x tiskem + 1x elektronicky   
Délka stavby 1,042 51km..  
PEVNÁ CENA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</si>
  <si>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</si>
  <si>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</si>
  <si>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</si>
  <si>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</si>
  <si>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Geometrický oddělovací plán pro majetkové vypořádání vlastnických vztahů. Včetně odsouhlasení TDS a projednání a potvrzení katastrálním úřadem.   
12x tiskem   
Délka stavby je 1,042 51km.  
PEVNÁ CENA</t>
  </si>
  <si>
    <t>zahrnuje veškeré náklady spojené s objednatelem požadovanými pracemi</t>
  </si>
  <si>
    <t>b</t>
  </si>
  <si>
    <t>Veškerá nutná zaměření k realizaci díla (např. zaměření stavby před výstavbou, vytyčení stavby a obvodu staveniště apod.) a k uvedení stavby do užívání a předání dokončeného díla. Vytyčení stavby, zřízení vytyčovací sítě stavby.   
3x tiskem, 1x elektronicky   
Délka stavby 1 ,042 51km   
PEVNÁ CENA</t>
  </si>
  <si>
    <t>c</t>
  </si>
  <si>
    <t>Zaměření vrstev pro určení kubatur konstrukčních vrstev a celkových plošných a délkových výměr.   
Délka stavby 1,042 51km.   
PEVNÁ CENA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</si>
  <si>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</si>
  <si>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</si>
  <si>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DSP, PDPS. Ověření podpisem odpovědného zástupce zhotovitele a správce stavby.   
Zadavatel poskytne dokumentaci v otevřeném formátu *.dwg.   
4x tiskem + 1x elektronicky   
Délka stavby 1,042 51km,  
PEVNÁ CENA</t>
  </si>
  <si>
    <t>7</t>
  </si>
  <si>
    <t>02943</t>
  </si>
  <si>
    <t>OSTATNÍ POŽADAVKY - VYPRACOVÁNÍ RDS</t>
  </si>
  <si>
    <t>Realizační dokumentace stavby (4x tiskem + 1x elektronicky).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  
autorizovaná osoba. Odsouhlasí správce stavby.    
Havarijní plán a protipovodňový plán (2x tiskem).   
Zadavatel poskytne otevřený formát *.dwg.   
Délka stavby 1,042 51km.  
PEVNÁ CENA</t>
  </si>
  <si>
    <t>8</t>
  </si>
  <si>
    <t>02946</t>
  </si>
  <si>
    <t>OSTAT POŽADAVKY - FOTODOKUMENTACE</t>
  </si>
  <si>
    <t>1x měsíčně zpráva o průběhu výstavby doplněná o sadu barevných fotografií v tištěné i   
elektronické podobě   
3x závěrečná fotodokumentace v albu s popisem v tištěné i elektronické podobě   
Délka stavby 1,042 51km.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</si>
  <si>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 - předpoklad 2 ks</t>
  </si>
  <si>
    <t>02990</t>
  </si>
  <si>
    <t>OSTATNÍ POŽADAVKY - INFORMAČNÍ TABULE</t>
  </si>
  <si>
    <t>Náklady na zřízení informačních tabulí s údaji o stavbě s textem dle vzoru objednatele, včetně kotvení. Po ukončení stavby odstranění. 2 kusy tabulí   
PEVNÁ CENA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</si>
  <si>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</si>
  <si>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</si>
  <si>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</si>
  <si>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</si>
  <si>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 apod. Trasy pro pěší v souladu s vyhl. č. 398/2009 Sb., o obecných technických požadavcích zabezpečujících bezbariérové užívání staveb. Po dobu realizace stavby zajištěn přístup k objektům pro požární techniku, policii,   
záchranné služby.   
Včetně návrhu dočasného dopravního značení vč. jeho projednání s dotčenými orgány a organizacemi a získání stanovení DIO.   
Délka stavby 1,042 51km.  
PEVNÁ CENA</t>
  </si>
  <si>
    <t>zahrnuje objednatelem povolené náklady na požadovaná zařízení zhotovitele</t>
  </si>
  <si>
    <t>SO_101.1</t>
  </si>
  <si>
    <t>Rekonstrukce silnice II/501 - I. ETAPA</t>
  </si>
  <si>
    <t>015111</t>
  </si>
  <si>
    <t>POPLATKY ZA LIKVIDACI ODPADŮ NEKONTAMINOVANÝCH - 17 05 04  VYTĚŽENÉ ZEMINY A HORNINY -  I. TŘÍDA TĚŽITELNOSTI</t>
  </si>
  <si>
    <t>T</t>
  </si>
  <si>
    <t>Zemina a kamení (17 05 04) .   
přepočet *1,9</t>
  </si>
  <si>
    <t>odkop pro aktivní zónu - dle pol. č. 123738.1 
3269,763*1,9=6 212,550 [C] 
pol. 12931 - pročištění příkopů  
1527*0,25*1*1,9=725,325 [A] 
pol. 132738 - hloubení rýh pro propustky  
37,078*1,9=70,448 [F] 
pol. 123738.2 -odkop pro sjezdy a krajnice 
646,796*1,9=1 228,912 [I] 
C+A+F+I=8 237,235 [J]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</si>
  <si>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</si>
  <si>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</si>
  <si>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</si>
  <si>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odstranění bet. ploch (přepočet *2,4)  
Poplatky za uložení bet. odpadu - skládka dle zadávacích podmínek v režii dodavatele s poplatkem a evidencí.</t>
  </si>
  <si>
    <t>Bourání propustků a bet. ploch - dle pol.č.966345 DN300 (450kg/2m) 
16/2*0,45*2,4=8,640 [E] 
pol. 966158 
5*2,4=12,000 [F] 
Celkem: E+F=20,640 [G]</t>
  </si>
  <si>
    <t>Zemní práce</t>
  </si>
  <si>
    <t>113324</t>
  </si>
  <si>
    <t>ODSTRAN PODKL ZPEVNĚNÝCH PLOCH Z KAMENIVA NESTMEL, ODVOZ DO 5KM</t>
  </si>
  <si>
    <t>M3</t>
  </si>
  <si>
    <t>včetně odvozu na mezideponii, zhotovitel zohlední vzdálenost dle skutečnosti  
zpětné využtí do AZ, vykázáno v položce 17120.3</t>
  </si>
  <si>
    <t>plocha vozovky* tl. vrstvy 
6400*0,15=960,000 [D] 
sjezdy 
0,1*118=11,800 [B] 
D+B=971,800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</si>
  <si>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</si>
  <si>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113334</t>
  </si>
  <si>
    <t>ODSTRAN PODKL ZPEVNĚNÝCH PLOCH S ASFALT POJIVEM, ODVOZ DO 5KM</t>
  </si>
  <si>
    <t>vrstva penetračního makadamu (ZAS-2) , znovupoužití do AZ,   
včetně odvozu na mezideponii, zhotovitel zohlední vzdálenost dle skutečnosti,vykázáno v položce č. 17120.3</t>
  </si>
  <si>
    <t>plocha vozovky* tl. vrstvy 
6400*0,09=576,000 [A]</t>
  </si>
  <si>
    <t>113344</t>
  </si>
  <si>
    <t>ODSTRAN PODKL ZPEVNĚNÝCH PLOCH S CEM POJIVEM, ODVOZ DO 5KM</t>
  </si>
  <si>
    <t>včetně odvozu na mezideponii pro zpětné využití v AZ   
zhotovitel zohlední vzdálenost dle skutečnosti, vykázáno v položce č. 17120.3  
včetně předrcení, fr. 0-63</t>
  </si>
  <si>
    <t>plocha vozovky* tl. vrstvy 
6400*0,15=960,000 [A] 
sjezdy  
21,84*0,15=3,276 [B] 
a+b=963,276 [C]</t>
  </si>
  <si>
    <t>113724</t>
  </si>
  <si>
    <t>FRÉZOVÁNÍ ZPEVNĚNÝCH PLOCH ASFALTOVÝCH, ODVOZ DO 5KM</t>
  </si>
  <si>
    <t>vrstvy (ZAS-T3) budou použity k recyklaciza studena,   
včetně odvozu na mezideponii, zhotovitel zohlední vzdálenost dle skutečnosti  
mezideponie bude v rámci staveniště, popř. bude uloženo na skládku dle požadavků na deponovaný materiál s obsahem PAU</t>
  </si>
  <si>
    <t>113765</t>
  </si>
  <si>
    <t>FRÉZOVÁNÍ DRÁŽKY PRŮŘEZU DO 600MM2 V ASFALTOVÉ VOZOVCE</t>
  </si>
  <si>
    <t>M</t>
  </si>
  <si>
    <t>v místech napojení na stáv. konstrukce a sjezdů</t>
  </si>
  <si>
    <t>61=61,000 [A]</t>
  </si>
  <si>
    <t>Položka zahrnuje veškerou manipulaci s vybouranou sutí a s vybouranými hmotami vč. uložení na skládku.</t>
  </si>
  <si>
    <t>121104</t>
  </si>
  <si>
    <t>SEJMUTÍ ORNICE NEBO LESNÍ PŮDY S ODVOZEM DO 5KM</t>
  </si>
  <si>
    <t>včetně odvozu na mezideponii, zhotovitel zohlední vzdálenost dle skutečnosti  
zpětné využití pro ohumusování</t>
  </si>
  <si>
    <t>ze situace 1302*0,15=195,300 [A]</t>
  </si>
  <si>
    <t>položka zahrnuje sejmutí ornice bez ohledu na tloušťku vrstvy a její vodorovnou dopravu  
nezahrnuje uložení na trvalou skládku</t>
  </si>
  <si>
    <t>123738</t>
  </si>
  <si>
    <t>ODKOP PRO SPOD STAVBU SILNIC A ŽELEZNIC TŘ. I, ODVOZ DO 20KM</t>
  </si>
  <si>
    <t>odkop pro aktivní zońu vč. odvozu přebytku na skládku určenou zhotovitelem,zhotovitel zohlední skutečnou vzdálenost,  
poplatek za likvidaci odpadu vykázán v položce č.015111</t>
  </si>
  <si>
    <t>odkop pro aktivní zónu  (plocha ze situace x tl. - plocha výkop propustky ) 
(8288- (7,9*3)-(9,08*9,9))*0,4=3 269,763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</si>
  <si>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</si>
  <si>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zhotovitel zohlední skutečnou vzdálenost odvozu, poplatek za likvidaci odpadu vykázán v položce č.015111</t>
  </si>
  <si>
    <t>odkop pro nové kční vrstvy sjezdů 
plocha zpevn *tl. nových vrstev - odstrranění stáv. konstrukčních vrstev ( plocha x tl.-štěrk) +(plocha x tl-beton) 
(114,71*0,44)-((118*0,1)+(21,84*0,15))=35,396 [G] 
odkop krajnic (plocha z řezu x délka) 
0,3*2038=611,400 [E]] 
Celkem: G+E=646,796 [H]</t>
  </si>
  <si>
    <t>11</t>
  </si>
  <si>
    <t>12573</t>
  </si>
  <si>
    <t>1a</t>
  </si>
  <si>
    <t>VYKOPÁVKY ZE ZEMNÍKŮ A SKLÁDEK TŘ. I</t>
  </si>
  <si>
    <t>zpětné natěžení ornice ze zemníku, vč. manipulace a dopravy na stavbu, zhotovitel zohlední vzdálenost dle skutečnosti</t>
  </si>
  <si>
    <t>ze situace  
ornice pro ohumusování - pol 17120.1 
1302*0,15=195,300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</si>
  <si>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</si>
  <si>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</t>
  </si>
  <si>
    <t>1b</t>
  </si>
  <si>
    <t>nákup nové ornice, vč. manipulace a dopravy na stavbu, zhotovitel zohlední vzdálenost dle skutečnosti</t>
  </si>
  <si>
    <t>ze situace  
nová ornice pro ohumusování 
855*0,15=128,250 [A]</t>
  </si>
  <si>
    <t>13</t>
  </si>
  <si>
    <t>zpětné natěžení zpevněných ploch s asfalt.pojivem pro recyklaci za studena   
včetně manipulace a dopravy, zhotovitel zohlední vzdálenost dle skutečnosti</t>
  </si>
  <si>
    <t>pol.17120.2 plocha vozovky* tl. vrstvy 
6400*0,09=576,000 [B]</t>
  </si>
  <si>
    <t>14</t>
  </si>
  <si>
    <t>zpětné natěžení podkladu s cement pojivem a kamniva nestmeleného z  mezideponie,    
manipulace a dopravy na stavbu, zhotovitel zohlední vzdálenost dle skutečnosti</t>
  </si>
  <si>
    <t>pol.113324 971,8=971,800 [A] 
pol.113344.1 963,276=963,276 [B] 
pol. 113334 576=576,000 [D] 
A+B+D=2 511,076 [C]</t>
  </si>
  <si>
    <t>15</t>
  </si>
  <si>
    <t>12931</t>
  </si>
  <si>
    <t>ČIŠTĚNÍ PŘÍKOPŮ OD NÁNOSU DO 0,25M3/M</t>
  </si>
  <si>
    <t>včetně odvozu na skládku určenou zhotovitelem, zhotovitel zohlední skutečnou vzdálenost odvozu  
poplatek za likvidaci vykázín v položce č. 015111</t>
  </si>
  <si>
    <t>délka ze sit. 1527=1 527,000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</si>
  <si>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</si>
  <si>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16</t>
  </si>
  <si>
    <t>132738</t>
  </si>
  <si>
    <t>HLOUBENÍ RÝH ŠÍŘ DO 2M PAŽ I NEPAŽ TŘ. I, ODVOZ DO 20KM</t>
  </si>
  <si>
    <t>vč. odvozu přebytku na trvalou skládku, zhotovitel zohlední skutečnou vzdálenost odvozu  
 poplatek za likvidaci odpadu vykázán  v položce č.015111</t>
  </si>
  <si>
    <t>výkopy pro nové podélné propustky: 
nové podélné propustky (sjezdy) - dl.*š.*výš.-prop- (64-16)*1,3*0,5=31,200 [C] 
stáv. podléné propustky(16*1,3*0,5)-(16*3,14*0,3*0,3)=5,878 [D] 
C+D=37,078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</si>
  <si>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</si>
  <si>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</si>
  <si>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17110</t>
  </si>
  <si>
    <t>ULOŽENÍ SYPANINY DO NÁSYPŮ SE ZHUTNĚNÍM</t>
  </si>
  <si>
    <t>zpětné použítí podkladu pol. 12573.3  do AZ</t>
  </si>
  <si>
    <t>pol.113324 971,8=971,800 [E] 
pol.113344.1 963,276=963,276 [F] 
pol. 113334 576=576,000 [D] 
Celkem: E+F+D=2 511,076 [G]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</si>
  <si>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</si>
  <si>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</si>
  <si>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17120</t>
  </si>
  <si>
    <t>ULOŽENÍ SYPANINY DO NÁSYPŮ A NA SKLÁDKY BEZ ZHUTNĚNÍ</t>
  </si>
  <si>
    <t>uložení ornice na mezideponii</t>
  </si>
  <si>
    <t>pol. 121104 
1302*0,15=195,300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</si>
  <si>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</si>
  <si>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</si>
  <si>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mezideponie, uložení vrstev pol.  113724, mezideponie bude v rámci staveniště, popř. bude uloženo na skládku dle požadavků na deponovaný materiál s obsahem PAU</t>
  </si>
  <si>
    <t>pol.113724 plocha vozovky* tl. vrstvy -pro recklaci za studena 
6400*0,09=576,000 [B]</t>
  </si>
  <si>
    <t>20</t>
  </si>
  <si>
    <t>mezideponie,uložení pol. 113324, 113334, 113344.1, zpětné využítí do AZ</t>
  </si>
  <si>
    <t>21</t>
  </si>
  <si>
    <t>rozprostření frézinku, viz pol. 113724</t>
  </si>
  <si>
    <t>576=576,000 [A]</t>
  </si>
  <si>
    <t>22</t>
  </si>
  <si>
    <t>uložení na skládku - pol.123738.1</t>
  </si>
  <si>
    <t>3269,763=3 269,763 [A]</t>
  </si>
  <si>
    <t>23</t>
  </si>
  <si>
    <t>uložení na skládku - pol.123738.2</t>
  </si>
  <si>
    <t>646,796=646,796 [A]</t>
  </si>
  <si>
    <t>24</t>
  </si>
  <si>
    <t>uložení na skládku - pol.132738</t>
  </si>
  <si>
    <t>37,078=37,078 [A]</t>
  </si>
  <si>
    <t>25</t>
  </si>
  <si>
    <t>17180</t>
  </si>
  <si>
    <t>ULOŽENÍ SYPANINY DO NÁSYPŮ Z NAKUPOVANÝCH MATERIÁLŮ</t>
  </si>
  <si>
    <t>aktivní zóna, ŠD fr.0-63</t>
  </si>
  <si>
    <t>123738,1-pol.12573.3 
3269,763-2511,076=758,687 [C]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</si>
  <si>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</si>
  <si>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26</t>
  </si>
  <si>
    <t>doplnění ŠD do recyklace, fr. 0-63</t>
  </si>
  <si>
    <t>pol. 567541 - pol. 113724 
(7120,38*0,18)-576=705,668 [A]</t>
  </si>
  <si>
    <t>27</t>
  </si>
  <si>
    <t>173103</t>
  </si>
  <si>
    <t>ZEMNÍ KRAJNICE A DOSYPÁVKY SE ZHUT DO 100% PS</t>
  </si>
  <si>
    <t>dosypávka nenamrzavým materiálem mín. podmínečně vhodným dle ČSN 73 6133</t>
  </si>
  <si>
    <t>dosypávka v místě krajnice (plocha z řezu x délka) 
0,09*1510=135,900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</si>
  <si>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</si>
  <si>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28</t>
  </si>
  <si>
    <t>17481</t>
  </si>
  <si>
    <t>ZÁSYP JAM A RÝH Z NAKUPOVANÝCH MATERIÁLŮ</t>
  </si>
  <si>
    <t>podélné propustky - hutněný zásyp, ŠD 0-32,  vrstvách do 15cm na 95%PS,</t>
  </si>
  <si>
    <t>zásyp( délka x šířka x výška) -DN propustku 
(64*1,3*0,5)-(64*0,28)=23,680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</si>
  <si>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</si>
  <si>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29</t>
  </si>
  <si>
    <t>18120</t>
  </si>
  <si>
    <t>ÚPRAVA PLÁNĚ SE ZHUTNĚNÍM V HORNINĚ TŘ. II</t>
  </si>
  <si>
    <t>M2</t>
  </si>
  <si>
    <t>vč. zkoušek zhutnění</t>
  </si>
  <si>
    <t>plocha vozovky+krajnice 
8288=8 288,000 [A]  
sjezdy včetně rozšíření 
95+0,41*50,5=115,705 [D] 
A+D=8 403,705 [C]</t>
  </si>
  <si>
    <t>položka zahrnuje úpravu pláně včetně vyrovnání výškových rozdílů. Míru zhutnění určuje projekt.</t>
  </si>
  <si>
    <t>30</t>
  </si>
  <si>
    <t>18232</t>
  </si>
  <si>
    <t>ROZPROSTŘENÍ ORNICE V ROVINĚ V TL DO 0,15M</t>
  </si>
  <si>
    <t>ze situace  
pol. 12573.1a  1302=1 302,000 [B] 
pol. 12573.1b nová ornice pro ohumusování 855=855,000 [C] 
B+C=2 157,000 [D]</t>
  </si>
  <si>
    <t>položka zahrnuje:  
nutné přemístění ornice z dočasných skládek vzdálených do 50m  
rozprostření ornice v předepsané tloušťce v rovině a ve svahu do 1:5</t>
  </si>
  <si>
    <t>31</t>
  </si>
  <si>
    <t>18241</t>
  </si>
  <si>
    <t>ZALOŽENÍ TRÁVNÍKU RUČNÍM VÝSEVEM</t>
  </si>
  <si>
    <t>viz položka č.18222 - 2157=2 157,000 [A]</t>
  </si>
  <si>
    <t>Zahrnuje dodání předepsané travní směsi, její výsev na ornici, zalévání, první pokosení, to vše bez ohledu na sklon terénu</t>
  </si>
  <si>
    <t>Základy</t>
  </si>
  <si>
    <t>32</t>
  </si>
  <si>
    <t>21461</t>
  </si>
  <si>
    <t>SEPARAČNÍ GEOTEXTILIE</t>
  </si>
  <si>
    <t>separační geotextilie pro sanaci AZ ( tažnost &gt; 50 %, pevnost v tahu min. 30 KN/m, mech. odolnost proti protlačení &lt;10 mm - min. 3kN, plošná hmotnost min. 500 g/m2), v případě nedodržení Edef, položka bude čerpána dle skutečnosti a se souhlasem TDS</t>
  </si>
  <si>
    <t>komunikace  
8288=8 288,000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</si>
  <si>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</si>
  <si>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33</t>
  </si>
  <si>
    <t>272314</t>
  </si>
  <si>
    <t>ZÁKLADY Z PROSTÉHO BETONU DO C25/30</t>
  </si>
  <si>
    <t>lemovaní dlažby z betonu a betonové lože pod dlažbu C25/30 XF3</t>
  </si>
  <si>
    <t>ze situace, odláždění -podélné propustky 
58,17*0,1=5,817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</si>
  <si>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</si>
  <si>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34</t>
  </si>
  <si>
    <t>272315</t>
  </si>
  <si>
    <t>ZÁKLADY Z PROSTÉHO BETONU DO C30/37</t>
  </si>
  <si>
    <t>základy pro betonové prahy u podélných propustků C 30/37, 30x50</t>
  </si>
  <si>
    <t>základ x počet propustků (vtok a výtok) 
0,3*0,5*0,8*7*2=1,680 [A]</t>
  </si>
  <si>
    <t>Vodorovné konstrukce</t>
  </si>
  <si>
    <t>35</t>
  </si>
  <si>
    <t>45157</t>
  </si>
  <si>
    <t>PODKLADNÍ A VÝPLŇOVÉ VRSTVY Z KAMENIVA TĚŽENÉHO</t>
  </si>
  <si>
    <t>Štěrkopísek fr.0-8, tl.0,1m</t>
  </si>
  <si>
    <t>lože pro dlažbu 
58,17*0,1=5,817 [B]</t>
  </si>
  <si>
    <t>položka zahrnuje dodávku předepsaného kameniva, mimostaveništní a vnitrostaveništní dopravu a jeho uložení  
není-li v zadávací dokumentaci uvedeno jinak, jedná se o nakupovaný materiál</t>
  </si>
  <si>
    <t>36</t>
  </si>
  <si>
    <t>465512</t>
  </si>
  <si>
    <t>DLAŽBY Z LOMOVÉHO KAMENE NA MC</t>
  </si>
  <si>
    <t>hloubkové spárování cementovou maltou M25-XF3  
Přírodní kámen- vyvřelá hornina, min. tl.200 mm, pevnost v tlaku min. 50 MPa,  
nasákavost &lt;1,5%, součinitel odolnosti proti mrazu 0,75, uložení do bet. lože  
C25/30 XF3  
Opevnění čel propustků nebo svahů u propustku.</t>
  </si>
  <si>
    <t>ze situace, odláždění -podélné propustky 
58,17*0,2=11,634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</si>
  <si>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</si>
  <si>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</si>
  <si>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37</t>
  </si>
  <si>
    <t>56213</t>
  </si>
  <si>
    <t>VOZOVKOVÉ VRSTVY Z MATERIÁLŮ STABIL CEMENTEM TL DO 150MM</t>
  </si>
  <si>
    <t>sjezdy SC 8/10  130mm 
(95+0,2*50,5)=105,100 [D]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</si>
  <si>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</si>
  <si>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38</t>
  </si>
  <si>
    <t>56334</t>
  </si>
  <si>
    <t>VOZOVKOVÉ VRSTVY ZE ŠTĚRKODRTI TL. DO 200MM</t>
  </si>
  <si>
    <t>ze situace a řezu</t>
  </si>
  <si>
    <t>ze situace a řezů 
plocha komunikace + rozšíření u krajnice x délka krajnice 
6778+(0,36*2014)=7 503,040 [A] 
krajnice (délka*šířka) 
2014*0,95=1 913,300 [G] 
zpevněné sjezdy  plocha + zazubení x délka zpevnění propustků 
95+0,41*50,5=115,705 [F] 
Celkem: A+G+F=9 532,045 [H]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</si>
  <si>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</si>
  <si>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39</t>
  </si>
  <si>
    <t>56360</t>
  </si>
  <si>
    <t>VOZOVKOVÉ VRSTVY Z RECYKLOVANÉHO MATERIÁLU</t>
  </si>
  <si>
    <t>plocha sjezdů - nezpevněná část * tl. vrstvy 
45* 0,15=6,750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</si>
  <si>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</si>
  <si>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40</t>
  </si>
  <si>
    <t>567541</t>
  </si>
  <si>
    <t>VRSTVY PRO OBNOVU A OPRAVY RECYK ZA STUDENA CEM TL DO 200MM</t>
  </si>
  <si>
    <t>RS CA 0/32   
Pro směsi stmelené cementem + asfaltovou emulzí / zpěněným asfaltem se dávkování asfaltové emulze / zpěněného asfaltu navrhuje v rozmezí 2,5% až 3,5% v množství zbytkového asfaltu a dávkování cementu 3,0% až 4,0% při splnění TP 208  UPŘESNĚNO DLE PRŮKAZNÍCH ZKOUŠEK ZE VZORKŮ ODEBRANÝCH NA STAVBĚ, VČ.dovezení vybouraného materiálu ze stáv konstrukčních vrstev z deponie , PŘEDRCENÍ, PŘESUN HMOT A DOPLNĚNÍ  CHYBĚJÍCÍHO MATERIÁLU   
- tl.180 mm   
- v intravilánu, v místech povrchových znaků IS - odhrabání, provedení recyklace mimo a přihrnutí recyklátu</t>
  </si>
  <si>
    <t>ze situace, recyklace za studena RS  CA 0/32 
rozšíření +plocha vozovky 
(2014*0,17)+6778=7 120,380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</si>
  <si>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</si>
  <si>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41</t>
  </si>
  <si>
    <t>56963</t>
  </si>
  <si>
    <t>ZPEVNĚNÍ KRAJNIC Z RECYKLOVANÉHO MATERIÁLU TL DO 150MM</t>
  </si>
  <si>
    <t>ze situace 
1510=1 510,000 [A]</t>
  </si>
  <si>
    <t>42</t>
  </si>
  <si>
    <t>572123</t>
  </si>
  <si>
    <t>INFILTRAČNÍ POSTŘIK Z EMULZE DO 1,0KG/M2</t>
  </si>
  <si>
    <t>PI,C 0,6 kg/m2 s posypem kameniva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</si>
  <si>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</si>
  <si>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43</t>
  </si>
  <si>
    <t>572214</t>
  </si>
  <si>
    <t>SPOJOVACÍ POSTŘIK Z MODIFIK EMULZE DO 0,5KG/M2</t>
  </si>
  <si>
    <t>PS,C 0,4 kg/m2</t>
  </si>
  <si>
    <t>plocha vozovky vč. rozšíření (zkosení vrstev) 
6778+0,085*2014=6 949,190 [A] 
plocha sjezdů vč. rozšíření (zkosení vrstev) 
95+0,085*50,5=99,293 [B] 
A+B=7 048,483 [D]</t>
  </si>
  <si>
    <t>44</t>
  </si>
  <si>
    <t>574A34</t>
  </si>
  <si>
    <t>ASFALTOVÝ BETON PRO OBRUSNÉ VRSTVY ACO 11+, 11S TL. 40MM</t>
  </si>
  <si>
    <t>plocha vozovky 
6778=6 778,000 [A] 
plocha sjezdů 
95=95,000 [B] 
A+B=6 873,000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</si>
  <si>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</si>
  <si>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45</t>
  </si>
  <si>
    <t>574E06</t>
  </si>
  <si>
    <t>ASFALTOVÝ BETON PRO PODKLADNÍ VRSTVY ACP 16+, 16S</t>
  </si>
  <si>
    <t>vrstva ACP v tl. 10mm pro případné vyrovnávky na reyklaci</t>
  </si>
  <si>
    <t>7051,18*0,01=70,512 [B]</t>
  </si>
  <si>
    <t>46</t>
  </si>
  <si>
    <t>574E66</t>
  </si>
  <si>
    <t>ASFALTOVÝ BETON PRO PODKLADNÍ VRSTVY ACP 16+, 16S TL. 70MM</t>
  </si>
  <si>
    <t>Potrubí</t>
  </si>
  <si>
    <t>47</t>
  </si>
  <si>
    <t>87727</t>
  </si>
  <si>
    <t>CHRÁNIČKY PŮLENÉ Z TRUB PLAST DN DO 100MM</t>
  </si>
  <si>
    <t>dělené chráničky z HDPE</t>
  </si>
  <si>
    <t>odměřeno ze situace 
dl. 22,5=22,500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</si>
  <si>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</si>
  <si>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48</t>
  </si>
  <si>
    <t>87827</t>
  </si>
  <si>
    <t>NASUNUTÍ PLAST TRUB DN DO 100MM DO CHRÁNIČKY</t>
  </si>
  <si>
    <t>ze situace 
viz položka č. 87727 - 22,5=22,500 [A]</t>
  </si>
  <si>
    <t>položka zahrnuje:  
pojízdná sedla (objímky)  
případně předepsané utěsnění konců chráničky  
nezahrnuje dodávku potrubí</t>
  </si>
  <si>
    <t>Ostatní konstrukce a práce</t>
  </si>
  <si>
    <t>49</t>
  </si>
  <si>
    <t>91228</t>
  </si>
  <si>
    <t>SMĚROVÉ SLOUPKY Z PLAST HMOT VČETNĚ ODRAZNÉHO PÁSKU</t>
  </si>
  <si>
    <t>KUS</t>
  </si>
  <si>
    <t>červené sloupky -Z11G 6=6,000 [A] 
bílé sloupky - 40=40,000 [D] 
a+d=46,000 [E]</t>
  </si>
  <si>
    <t>položka zahrnuje:  
- dodání a osazení sloupku včetně nutných zemních prací  
- vnitrostaveništní a mimostaveništní doprava  
- odrazky plastové nebo z retroreflexní fólie</t>
  </si>
  <si>
    <t>50</t>
  </si>
  <si>
    <t>912283</t>
  </si>
  <si>
    <t>SMĚROVÉ SLOUPKY Z PLAST HMOT - DEMONTÁŽ A ODVOZ</t>
  </si>
  <si>
    <t>včetně odvozu na skládku v režii zhotovitele bez ohledu na vzdálenost</t>
  </si>
  <si>
    <t>40=40,000 [A]</t>
  </si>
  <si>
    <t>položka zahrnuje demontáž stávajícího sloupku, jeho odvoz do skladu nebo na skládku</t>
  </si>
  <si>
    <t>51</t>
  </si>
  <si>
    <t>914113</t>
  </si>
  <si>
    <t>DOPRAVNÍ ZNAČKY ZÁKLADNÍ VELIKOSTI OCELOVÉ NEREFLEXNÍ - DEMONTÁŽ</t>
  </si>
  <si>
    <t>obnovované SDZ:  
P1 - 1=1,000 [A] 
IS3b - 1=1,000 [B]  
Celkem: A+B=2,000 [C]</t>
  </si>
  <si>
    <t>Položka zahrnuje odstranění, demontáž a odklizení materiálu s odvozem na předepsané místo</t>
  </si>
  <si>
    <t>52</t>
  </si>
  <si>
    <t>914121</t>
  </si>
  <si>
    <t>DOPRAVNÍ ZNAČKY ZÁKLADNÍ VELIKOSTI OCELOVÉ FÓLIE TŘ 1 - DODÁVKA A MONTÁŽ</t>
  </si>
  <si>
    <t>položka zahrnuje:  
- dodávku a montáž značek v požadovaném provedení</t>
  </si>
  <si>
    <t>53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</si>
  <si>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</si>
  <si>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</si>
  <si>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</si>
  <si>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54</t>
  </si>
  <si>
    <t>914923</t>
  </si>
  <si>
    <t>SLOUPKY A STOJKY DZ Z OCEL TRUBEK DO PATKY DEMONTÁŽ</t>
  </si>
  <si>
    <t>55</t>
  </si>
  <si>
    <t>915111</t>
  </si>
  <si>
    <t>VODOROVNÉ DOPRAVNÍ ZNAČENÍ BARVOU HLADKÉ - DODÁVKA A POKLÁDKA</t>
  </si>
  <si>
    <t>předznačení barvou</t>
  </si>
  <si>
    <t>V2b (3/1,5)  tl. 0,125 - 0,125*1043*2/3=86,917 [A] 
V4   tl.0,125 - 0,125*2085=260,625 [B] 
Celkem: A+B=347,542 [C]</t>
  </si>
  <si>
    <t>položka zahrnuje:  
- dodání a pokládku nátěrového materiálu (měří se pouze natíraná plocha)  
- předznačení a reflexní úpravu</t>
  </si>
  <si>
    <t>56</t>
  </si>
  <si>
    <t>915211</t>
  </si>
  <si>
    <t>VODOROVNÉ DOPRAVNÍ ZNAČENÍ PLASTEM HLADKÉ - DODÁVKA A POKLÁDKA</t>
  </si>
  <si>
    <t>finální úprava VDZ</t>
  </si>
  <si>
    <t>57</t>
  </si>
  <si>
    <t>9183A3</t>
  </si>
  <si>
    <t>PROPUSTY Z TRUB DN 300MM PLASTOVÝCH</t>
  </si>
  <si>
    <t>zatrubnění sjezdů</t>
  </si>
  <si>
    <t>podélné propustky (sjezdy) - dl. celkem - 64=64,000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</si>
  <si>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</si>
  <si>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58</t>
  </si>
  <si>
    <t>919112</t>
  </si>
  <si>
    <t>ŘEZÁNÍ ASFALTOVÉHO KRYTU VOZOVEK TL DO 100MM</t>
  </si>
  <si>
    <t>ze situace 
61=61,000 [A]</t>
  </si>
  <si>
    <t>položka zahrnuje řezání vozovkové vrstvy v předepsané tloušťce, včetně spotřeby vody</t>
  </si>
  <si>
    <t>59</t>
  </si>
  <si>
    <t>931325</t>
  </si>
  <si>
    <t>TĚSNĚNÍ DILATAČ SPAR ASF ZÁLIVKOU MODIFIK PRŮŘ DO 600MM2</t>
  </si>
  <si>
    <t>v místech napojení na stávající vrstvy a sjezdů</t>
  </si>
  <si>
    <t>řezání asfaltu - dle pol. č. 919111 - 61=61,000 [A]</t>
  </si>
  <si>
    <t>položka zahrnuje dodávku a osazení předepsaného materiálu, očištění ploch spáry před úpravou, očištění okolí spáry po úpravě  
nezahrnuje těsnící profil</t>
  </si>
  <si>
    <t>60</t>
  </si>
  <si>
    <t>93818</t>
  </si>
  <si>
    <t>OČIŠTĚNÍ ASFALT VOZOVEK ZAMETENÍM</t>
  </si>
  <si>
    <t>výměra ze situace-viz pol. 574A34</t>
  </si>
  <si>
    <t>6872=6 872,000 [A]</t>
  </si>
  <si>
    <t>položka zahrnuje očištění předepsaným způsobem včetně odklizení vzniklého odpadu</t>
  </si>
  <si>
    <t>61</t>
  </si>
  <si>
    <t>966158</t>
  </si>
  <si>
    <t>BOURÁNÍ KONSTRUKCÍ Z PROST BETONU S ODVOZEM DO 20KM</t>
  </si>
  <si>
    <t>bourání bet. čel u podélných propustků, zhotovitel zohlední skutečnou vzdálenost odvozu</t>
  </si>
  <si>
    <t>5=5,000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</si>
  <si>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</si>
  <si>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62</t>
  </si>
  <si>
    <t>966345</t>
  </si>
  <si>
    <t>BOURÁNÍ PROPUSTŮ Z TRUB DN DO 300MM</t>
  </si>
  <si>
    <t>vybourání podélných propustků  
včetně odvozu na skládku , poplatek za likvidaci odpadu vykázán v položce č. 015140</t>
  </si>
  <si>
    <t>16=16,000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</si>
  <si>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</si>
  <si>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SO_101.2</t>
  </si>
  <si>
    <t>Propustek km 0,459 15</t>
  </si>
  <si>
    <t>pol. 132738 25,286*1,9=48,043 [A]</t>
  </si>
  <si>
    <t>odstranění bet. ploch (přepočet *2,4)  
Poplatky za uložení beton. odpadu - skládka dle zadávacích podmínek v režii dodavatele s poplatkem a evidencí.</t>
  </si>
  <si>
    <t>pol. 966358 
Bourání propustku DN600 1300kg/ks(délka roury 2,2m) 
7,6/2,2*1,3*2,4=10,778 [B] 
pol.966158 
0,6*2,4=1,440 [C] 
Celkem: B+C=12,218 [D]</t>
  </si>
  <si>
    <t>vč. odvozu na skládku v režii zhotovitele, poplatek za likvidaci odpadu vykázán v položce č.015111  
zhotovitel zohlední skutečnou vzdálenost odvozu</t>
  </si>
  <si>
    <t>z řezu a situace (šířka x hloubka bez konstruk. vrstev x délka)- stáv. propustek 
(2*1,07*7,6)-(3,14*0,3*0,3*7,6)=14,116 [B] 
základový pás (šířka x výška x délka x 2 (vtok a výtok) včetně odkopu pro zásyp 
(0,5*0,6*2*2)+(0,65*2)=2,500 [E] 
lomový kámen (plocha vtoku a výtoku x výška 0,2) 
(10,6+9,3)*0,2=3,980 [J] 
 ŠP lože propustku( délka x  šířka x výška) 
(9*2*0,15)=2,700 [H] 
 bet. lože- opevnění lom. kamenem (plocha vtoku a výtoku x výška) 
(10,6+9,3)*0,1=1,990 [G] 
Celkem: B+E+J+H+G=25,286 [K]</t>
  </si>
  <si>
    <t>25,286=25,286 [A]</t>
  </si>
  <si>
    <t>zásyp propustku včetně hutnění  
ŠD hutněný zásyp fr. 0-32 mm po vrtsvách do 15cm na 95%PS</t>
  </si>
  <si>
    <t>plocha z příčného řezu (šířka x hloubka x délka propustku) - (propustek- délka x průměr)-obetonování propustku 
2*1,07*10-(10*3,14*0,3*0,3)-(0,33*10)=15,274 [A] 
zásyp základu (plocha z řezu u vtoku a výtoku x délka základ. pásu ) 
0,65*2=1,300 [B] 
Celkem: A+B=16,574 [C]</t>
  </si>
  <si>
    <t>Štěrkopísek fr.0-8, tl.0,15m, vč. hutnění, lože pro propustek, dlažbu</t>
  </si>
  <si>
    <t>propustek (délka propustku mezi základovými pásy x tl. 0,1 x šířka ) 
9*0,1*2=1,800 [A] 
lože pro dlažbu 
(10,6+10,4)*0,1=2,100 [D] 
Celkem: A+D=3,900 [E]</t>
  </si>
  <si>
    <t>hloubkové spárování cementovou maltou M25-XF3  
Přírodní kámen- vyvřelá hornina, min. tl.200 mm, pevnost v tlaku min. 50 MPa,  
nasákavost &lt;1,5%, součinitel odolnosti proti mrazu 0,75, uložení do bet. lože  
C25/30 XF3 tl. 0,1m  
Opevnění čel propustků nebo svahů u propustku.</t>
  </si>
  <si>
    <t>vtok (tl. 0,2 x plocha vtoku ze situace) 
0,2*10,6=2,120 [A] 
výtok (tl. 0,2 x plocha výtoku ze stiuace) 
 0,2*10,4=2,080 [B] 
Celkem: A+B=4,200 [C]</t>
  </si>
  <si>
    <t>467314</t>
  </si>
  <si>
    <t>STUPNĚ A PRAHY VODNÍCH KORYT Z PROSTÉHO BETONU C25/30</t>
  </si>
  <si>
    <t>Stabilizační prahy na vtoku a výtoku propustků,   
základový pás 500x600  
Beton C25/30n XF3,</t>
  </si>
  <si>
    <t>stabilizační prah - vtok (šířka x výška x délka ) 
 0,15*0,2*3=0,090 [B] 
stabilizační prah - výtok(šířka x výška x délka) 
0,15*0,2*4*2=0,240 [C] 
základový pás 500x600x délka 2m x 2 (vtok a výtok) 
0,5*0,6*2*2=1,200 [D] 
Celkem: B+C+D=1,530 [E]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</si>
  <si>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</si>
  <si>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899522</t>
  </si>
  <si>
    <t>OBETONOVÁNÍ POTRUBÍ Z PROSTÉHO BETONU DO C12/15</t>
  </si>
  <si>
    <t>Obetonování propustku</t>
  </si>
  <si>
    <t>z řezu - DN 600, (plocha z řezu x délka propustku) 
 0,33*10=3,300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</si>
  <si>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</si>
  <si>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9111A1</t>
  </si>
  <si>
    <t>ZÁBRADLÍ SILNIČNÍ S VODOR MADLY - DODÁVKA A MONTÁŽ</t>
  </si>
  <si>
    <t>silniční ochranné ocelové dvoumadlové zábradlí včetně kotvení, PKO dle přílohy 19B.P5 TKP 19, výška 1,1m  
dvouvrstvý nátěr - epxidovaný dvoukomponentní nátěr (plněný lamelárními nebo vláknitými pigmenty) a vrchní alifalický polyuretanový nátěr</t>
  </si>
  <si>
    <t>odměřeno ze situace, doplnění bet. kolmého čela propustku na vtoku  
2=2,000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</si>
  <si>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</si>
  <si>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9181D5</t>
  </si>
  <si>
    <t>ČELA PROPUSTU Z TRUB DN DO 600MM Z BETONU DO C 30/37</t>
  </si>
  <si>
    <t>kolmé čelo propustku beton C30/37 XF3  
- výška x šířka x délka  (1,35 x 0,3 x2)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</si>
  <si>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</si>
  <si>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9183D3</t>
  </si>
  <si>
    <t>PROPUSTY Z TRUB DN 600MM PLASTOVÝCH</t>
  </si>
  <si>
    <t>dl. 10=10,000 [A]</t>
  </si>
  <si>
    <t>bourání bet. čel,  poplatek za likvidaci vykázán v položce č. 015140</t>
  </si>
  <si>
    <t>výška x délka x tl. x počet 
1*1*0,3*2=0,600 [A]</t>
  </si>
  <si>
    <t>966358</t>
  </si>
  <si>
    <t>BOURÁNÍ PROPUSTŮ Z TRUB DN DO 600MM</t>
  </si>
  <si>
    <t>bourání stávajícího propustku, včetně odvozu na skládku v režii zhotovitele,   
 poplatek za likvidaci vykázán v položce č. 015140</t>
  </si>
  <si>
    <t>dl. propustek  - 7,6=7,600 [B]</t>
  </si>
  <si>
    <t>SO_101.3</t>
  </si>
  <si>
    <t>Propustek km 0,840</t>
  </si>
  <si>
    <t>pol.132738 
111,332*1,9=211,531 [A]</t>
  </si>
  <si>
    <t>odstranění bet. ploch (přepočet *2,4)  
Poplatky za uložení betonu- skládka dle zadávacích podmínek v režii dodavatele s poplatkem a evidencí.</t>
  </si>
  <si>
    <t>966358  ( 1300kg/2,2m) (10,5/2,2)*1,3*2,4=14,891 [A] 
966162 čela 17,642*2,4=42,341 [B] 
96641 (3370kg/m) 10,5*3,37*2,4=84,924 [C] 
Celkem: A+B+C=142,156 [D]</t>
  </si>
  <si>
    <t>11526</t>
  </si>
  <si>
    <t>PŘEVEDENÍ VODY POTRUBÍM DN 800 NEBO ŽLABY R.O. DO 2,8M</t>
  </si>
  <si>
    <t>potrubní DN800, provizorní zatrubnění vodoteče</t>
  </si>
  <si>
    <t>15=15,000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</si>
  <si>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</si>
  <si>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vč. odvozu na skládku v režii zhotovitele, zhotovitel zohlední skutečnou vzdálenost  
poplatek za likvidaci odpadu vykázán v položce č.015111</t>
  </si>
  <si>
    <t>stavební jáma, délka propustku mezi čely x plocha z řezu   
9,08*11,7=106,236 [H] 
lože ( tl. x šířka x délka mezi čely) 
0,15*3*9,08=4,086 [Q] 
základový pás-čela (tl.x šířka x délka x 2 vtok a výtok) 
0,5*0,7x 3*2=0,350 [N] 
podkladní beton tl.0,1 (tl x šířka x délka x 2 vtok a výtok) 
0,1*1,1*3*2=0,660 [O] 
Celkem: H+Q+N+O=111,332 [R]</t>
  </si>
  <si>
    <t>uložení na skládku - pol. 132738</t>
  </si>
  <si>
    <t>111,332=111,332 [A]</t>
  </si>
  <si>
    <t>zásyp u propustku  délka propustku mezi čely x plocha z řezu) 
 9,08*11,7=106,236 [K]</t>
  </si>
  <si>
    <t>21331</t>
  </si>
  <si>
    <t>DRENÁŽNÍ VRSTVY Z BETONU MEZEROVITÉHO (DRENÁŽNÍHO)</t>
  </si>
  <si>
    <t>výměry ze sitauce a řezu, mezer. beton 300*300 u drenáží</t>
  </si>
  <si>
    <t>ze situace (šířka x výška x délka )-(průrměr DN x délka) * 2 
0,3*0,3*10,3-(3,14*0,15*0,15*0,25*10,3)=0,745 [C] 
2*C=1,490 [B]</t>
  </si>
  <si>
    <t>Položka zahrnuje:  
- dodávku předepsaného materiálu pro drenážní vrstvu, včetně mimostaveništní a vnitrostaveništní dopravy  
- provedení drenážní vrstvy předepsaných rozměrů a předepsaného tvaru</t>
  </si>
  <si>
    <t>netkaná geotextilie zajišťující seperační a filtrační funkci, 400g/m2,</t>
  </si>
  <si>
    <t>u drenáží 
1,4*10,3*2=28,840 [B] 
u rám. propustku 
8,68*10,3=89,404 [D] 
Celkem: B+D=118,244 [E]</t>
  </si>
  <si>
    <t>272324</t>
  </si>
  <si>
    <t>ZÁKLADY ZE ŽELEZOBETONU DO C25/30</t>
  </si>
  <si>
    <t>základový pás pod čela (šířka x výška x délka x 2- vtoka a výtok) 
0,5*0,7*9,9*2=6,930 [D]</t>
  </si>
  <si>
    <t>272365</t>
  </si>
  <si>
    <t>VÝZTUŽ ZÁKLADŮ Z OCELI 10505, B500B</t>
  </si>
  <si>
    <t>B500B, uvažováno 200kg/m3</t>
  </si>
  <si>
    <t>pol.272324 
6,93*0,2=1,386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</si>
  <si>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</si>
  <si>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</si>
  <si>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317325</t>
  </si>
  <si>
    <t>ŘÍMSY ZE ŽELEZOBETONU DO C30/37</t>
  </si>
  <si>
    <t>bet. římsa, beton C30/37 XF3 včetně ochranného nátěru typu S4(OS-C)</t>
  </si>
  <si>
    <t>šířka x výška x délka x počet 
0,8*0,4*9,9*2=6,336 [A]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</si>
  <si>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</si>
  <si>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</si>
  <si>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</si>
  <si>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dle pol. 317325 
6,336*0,20=1,267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</si>
  <si>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</si>
  <si>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</si>
  <si>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</si>
  <si>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čela propustku</t>
  </si>
  <si>
    <t>vtok (délka x výška x tl.) - rám propustek  
(9,9*2,5*0,5)-(2*1,5*0,5)=10,875 [A] 
výtok 
(9,9*2,5*0,5)-(2*1,5*0,5)=10,875 [B] 
Celkem: A+B=21,750 [C]</t>
  </si>
  <si>
    <t>333365</t>
  </si>
  <si>
    <t>VÝZTUŽ MOSTNÍCH OPĚR A KŘÍDEL Z OCELI 10505, B500B</t>
  </si>
  <si>
    <t>uvažováno 200kg/m3</t>
  </si>
  <si>
    <t>uvažováno 200kg/m3 
pol.333325 *0,2 
21,75*0,2=4,350 [A]</t>
  </si>
  <si>
    <t>389325</t>
  </si>
  <si>
    <t>MOSTNÍ RÁMOVÉ KONSTRUKCE ZE ŽELEZOBETONU C30/37</t>
  </si>
  <si>
    <t>monoilitický rám na vtoku a výtoku</t>
  </si>
  <si>
    <t>plocha horní a spodní desky *tl*počet (vtok a výtok) 
2,29*0,2*2*2=1,832 [A] 
boční stěny (výška x délka x tl.x počet) 
1,5*0,5*0,2*2=0,300 [B] 
1,5*1,85*0,2*2=1,110 [C] 
Celkem: A+B+C=3,242 [D]</t>
  </si>
  <si>
    <t>389365</t>
  </si>
  <si>
    <t>VÝZTUŽ MOSTNÍ RÁMOVÉ KONSTRUKCE Z OCELI 10505, B500B</t>
  </si>
  <si>
    <t>dle pol. 389325*0,2 
3,242*0,2=0,648 [A]</t>
  </si>
  <si>
    <t>451312</t>
  </si>
  <si>
    <t>PODKLADNÍ A VÝPLŇOVÉ VRSTVY Z PROSTÉHO BETONU C12/15</t>
  </si>
  <si>
    <t>podkladní beton C12/15 XA1 tl. 0,1m</t>
  </si>
  <si>
    <t>pod základový pás čel 
(šířka x tl. x délka x 2 (na vtoku a výtoku) 
1,1*0,1*9,9*2=2,178 [A] 
pod drenáže 
šířka x výška x délka x počet 
0,2*0,2*10,3*2=0,824 [B] 
Celkem: A+B=3,002 [C]</t>
  </si>
  <si>
    <t>45131A</t>
  </si>
  <si>
    <t>PODKLADNÍ A VÝPLŇOVÉ VRSTVY Z PROSTÉHO BETONU C20/25</t>
  </si>
  <si>
    <t>podkladní beton pod propustek</t>
  </si>
  <si>
    <t>z řezu a situace ( délka propustku mezi čely x tl. x šířka) 
9,08*0,1*3=2,724 [A]</t>
  </si>
  <si>
    <t>Štěrkopísek fr.0-8,  vč. hutnění, lože pro propustek a dlažbu</t>
  </si>
  <si>
    <t>propustek (délka mezi čely x šířka x tl.) 
9,3*3*0,15=4,185 [A] 
 lože pod dlažbu 
(10,71+15,96)*0,1=2,667 [B] 
Celkem: A+B=6,852 [C]</t>
  </si>
  <si>
    <t>458522</t>
  </si>
  <si>
    <t>VÝPLŇ ZA OPĚRAMI A ZDMI Z KAM DRC, INDEX ZHUTNĚNÍ ID DO 0,8</t>
  </si>
  <si>
    <t>ochranný zásyp základů v kvalitě těsnící vrstvy, ŠD  fr. 0-32 mm</t>
  </si>
  <si>
    <t>zásyp-základový pás (plocha z řezu u základu vtoku a výtoku) x šířka 
(0,21+0,28+0,21+0,35)*9,9=10,395 [I]</t>
  </si>
  <si>
    <t>hloubkové spárování cementovou maltou M25-XF3  
Přírodní kámen- vyvřelá hornina, min. tl.200 mm, pevnost v tlaku min. 50 MPa,  
nasákavost &lt;1,5%, součinitel odolnosti proti mrazu 0,75, uložení do bet. lože  
C25/30 XF3 tl.0,1m  
Opevnění čel propustků nebo svahů u propustku.</t>
  </si>
  <si>
    <t>vtok (plocha se situace x tl.) 
 10,71*0,2=2,142 [A] 
výtok (plocha ze situace x tl.) 
15,96*0,2=3,192 [B] 
A+B=5,334 [C]</t>
  </si>
  <si>
    <t>Stabilizační prahy na vtoku a výtoku propustků,   
Beton C25/30n XF3, včetně izolace</t>
  </si>
  <si>
    <t>stabilizační práh - (šířka x výška x délka x 2 - vtoka výtok) 
 0,2*0,15*10*2=0,600 [B]</t>
  </si>
  <si>
    <t>Úpravy povrchů, podlahy, výplně otvorů</t>
  </si>
  <si>
    <t>63131</t>
  </si>
  <si>
    <t>MAZANINA Z PROST BETONU</t>
  </si>
  <si>
    <t>bet. mazanina C12/15 ve spádu 3% na rám.propustku</t>
  </si>
  <si>
    <t>z řezů a situace (plocha z řezu x délka propustku) 
0,05*10,3=0,515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</si>
  <si>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</si>
  <si>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Přidružená stavební výroba</t>
  </si>
  <si>
    <t>711111</t>
  </si>
  <si>
    <t>IZOLACE BĚŽNÝCH KONSTRUKCÍ PROTI ZEMNÍ VLHKOSTI ASFALTOVÝMI NÁTĚRY</t>
  </si>
  <si>
    <t>izolace čel na rubu</t>
  </si>
  <si>
    <t>vtok čelo (výška x délka)-propustek 
(2,5*9,9)-(2*1)=22,750 [F] 
výtok (výška x délka) -propustek 
(2,5*9,9)-(2*1)=22,750 [B] 
Celkem: F+B=45,500 [G]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</si>
  <si>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</si>
  <si>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711212</t>
  </si>
  <si>
    <t>IZOLACE ZVLÁŠT KONSTR PROTI ZEM VLHK ASFALT PÁSY</t>
  </si>
  <si>
    <t>izolace podél celého rámu-hydroizolace 1X SBS modif. asfalt. pás  plošně nastavený</t>
  </si>
  <si>
    <t>obvod rám. propustku x délka 
6,7*10,3=69,010 [A]</t>
  </si>
  <si>
    <t>711509</t>
  </si>
  <si>
    <t>OCHRANA IZOLACE NA POVRCHU TEXTILIÍ</t>
  </si>
  <si>
    <t>ploš. drenáž geotextilie na rubu čel    
ochranná vrstva izolace (drenážní geokompozit), min. 600 g/m2, tl.6mm, tažnost min. 20%</t>
  </si>
  <si>
    <t>odměřeno ze situace výška x délka 
((9,9*2,5)-(2*1,5))*2=43,500 [A]</t>
  </si>
  <si>
    <t>položka zahrnuje:  
- dodání  předepsaného ochranného materiálu  
- zřízení ochrany izolace</t>
  </si>
  <si>
    <t>78383</t>
  </si>
  <si>
    <t>NÁTĚRY BETON KONSTR TYP S4 (OS-C)</t>
  </si>
  <si>
    <t>ochranný nátěr říms</t>
  </si>
  <si>
    <t>římsa délka z příčného řezu  x délka (podélný řez) x počet 
1,8*9,9*2=35,640 [B]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</si>
  <si>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</si>
  <si>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87533</t>
  </si>
  <si>
    <t>POTRUBÍ DREN Z TRUB PLAST DN DO 150MM</t>
  </si>
  <si>
    <t>drenáže DN 150, SN8</t>
  </si>
  <si>
    <t>podél rámu po obou stranách 10,3*2=20,600 [B]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</si>
  <si>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</si>
  <si>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9111A3</t>
  </si>
  <si>
    <t>ZÁBRADLÍ SILNIČNÍ S VODOR MADLY - DEMONTÁŽ S PŘESUNEM</t>
  </si>
  <si>
    <t>odměřeno ze situace (délka x počet) 
 7,8*2=15,600 [A]</t>
  </si>
  <si>
    <t>položka zahrnuje:  
- demontáž a odstranění zařízení  
- jeho odvoz na předepsané místo</t>
  </si>
  <si>
    <t>9115C1</t>
  </si>
  <si>
    <t>SVODIDLO OCEL MOSTNÍ JEDNOSTR, ÚROVEŇ ZADRŽ H2 - DODÁVKA A MONTÁŽ</t>
  </si>
  <si>
    <t>ze situace 
16*2=32,000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</si>
  <si>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</si>
  <si>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91842</t>
  </si>
  <si>
    <t>PROPUSTY RÁMOVÉ 200/150</t>
  </si>
  <si>
    <t>třída zatížitelnosti A dle ČSN 73 6203</t>
  </si>
  <si>
    <t>odměřeno ze situace 
8=8,000 [A]</t>
  </si>
  <si>
    <t>Položka zahrnuje:  
- dodání a položení prefabrikovaných rámů z dokumentací předepsaných rozměrů  
- případné úpravy rámů  
Nezahrnuje podkladní vrstvy, vyrovnávací a spádový beton uvnitř rámů a na jejich povrchu, izolaci.</t>
  </si>
  <si>
    <t>931324</t>
  </si>
  <si>
    <t>TĚSNĚNÍ DILATAČ SPAR ASF ZÁLIVKOU MODIFIK PRŮŘ DO 400MM2</t>
  </si>
  <si>
    <t>zálivka podél říms (délka x počet) 
9,9*2=19,800 [A]</t>
  </si>
  <si>
    <t>93135</t>
  </si>
  <si>
    <t>TĚSNĚNÍ DILATAČ SPAR PRYŽ PÁSKOU NEBO KRUH PROFILEM</t>
  </si>
  <si>
    <t>pryžové těsnící pásky v místech spojů pro zajištění vodotěsnosti spoje prefabrikovaných rámů včetně zatmelení</t>
  </si>
  <si>
    <t>obvod * počet spojů 
7*9=63,000 [A]</t>
  </si>
  <si>
    <t>položka zahrnuje dodávku a osazení předepsaného materiálu, očištění ploch spáry před úpravou, očištění okolí spáry po úpravě</t>
  </si>
  <si>
    <t>935212</t>
  </si>
  <si>
    <t>PŘÍKOPOVÉ ŽLABY Z BETON TVÁRNIC ŠÍŘ DO 600MM DO BETONU TL 100MM</t>
  </si>
  <si>
    <t>do betonového lože C20/25nXF3 tl.100mm,  skluz</t>
  </si>
  <si>
    <t>skluz podél propustku  
2*2=4,000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</si>
  <si>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</si>
  <si>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966162</t>
  </si>
  <si>
    <t>BOURÁNÍ KONSTRUKCÍ ZE ŽELEZOBETONU S ODVOZEM DO 2KM</t>
  </si>
  <si>
    <t>bourání čel stávajících propustků, včetně odvozu na skládku v režiii zhotovitele bez ohleud na vzdálenost, poplatek za likvidaci vykázán v položcec č. 015140</t>
  </si>
  <si>
    <t>(délka x šířka x výška)-stáv. DN600 propustku (3,14*0,3*0,3*šířka)-ram. propustek  
(7,9*0,6*2,15)-(3,14*0,3*0,3*0,6)-(2*1*0,6)=8,821 [A] 
A*2=17,642 [B]</t>
  </si>
  <si>
    <t>bourání stávajícího propustku, včetně odvozu na skládku v režii zhotovitele bez ohledu na vzdálenost, vykázáno v položce 015140.</t>
  </si>
  <si>
    <t>odměřeno ze situace 
10,5=10,500 [B]</t>
  </si>
  <si>
    <t>96641</t>
  </si>
  <si>
    <t>BOURÁNÍ PROPUSTŮ A KANÁLŮ Z PREFABRIK RÁMŮ SVĚTLOSTI 200/100</t>
  </si>
  <si>
    <t>včetně odvozu na skládku v režii zhotovitele bez ohledu na vzdálenost, vykázáno v položce 015140.</t>
  </si>
  <si>
    <t>odměřeno ze situace , ŽB rám  
10,5=10,500 [A]</t>
  </si>
  <si>
    <t>položka zahrnuje:  
- odstranění rámů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</si>
  <si>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SO_185</t>
  </si>
  <si>
    <t>Dopravně inženýrská opatření</t>
  </si>
  <si>
    <t>02720</t>
  </si>
  <si>
    <t>POMOC PRÁCE ZŘÍZ NEBO ZAJIŠŤ REGULACI A OCHRANU DOPRAVY</t>
  </si>
  <si>
    <t>Položka zahrnuje dopravně inženýrská opatření v průběhu celé stavby (dle     
schváleného plánu ZOV, DIO a vyjádření DI PČR), zahrnuje pronájem dopravního     
značení - tzn. osazení, přesuny a odvoz provizorního dopravního značení po dobu     
jednotlivých etap zhotovitele - tzn. celé stavby. Zahrnuje dočasné dopravní     
značení, dopravní zařízení (např citybloky, provizorní betonová a     
ocelová svodidla, světelné výstražné zařízení atd.) oplocení a všechny související     
práce po dobu trvání celé stavby. Součástí položky je i údržba a     
péče o dopravně inženýrská opatření v průběhu celé stavby. Součástí položky je     
vyřízení DIR včetně jeho projednání."</t>
  </si>
  <si>
    <t>91400</t>
  </si>
  <si>
    <t>DOČASNÉ ZAKRYTÍ NEBO OTOČENÍ STÁVAJÍCÍCH DOPRAVNÍCH ZNAČEK</t>
  </si>
  <si>
    <t>6=6,000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</si>
  <si>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</si>
  <si>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</si>
  <si>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 PŘEMÍSTĚNÍM</t>
  </si>
  <si>
    <t>přenosné značení, včetně přesunu ve fázích výstavby</t>
  </si>
  <si>
    <t>B24a 1=1,000 [A] 
E13 1=1,000 [B] 
IS11b 30=30,000 [C] 
B1 2=2,000 [E] 
IP10a 1=1,000 [F] 
IS11c 42=42,000 [G] 
Celkem: A+B+C+E+F+G=77,000 [H]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</si>
  <si>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</si>
  <si>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</si>
  <si>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</si>
  <si>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914139</t>
  </si>
  <si>
    <t>DOPRAV ZNAČKY ZÁKLAD VEL OCEL FÓLIE TŘ 2 - NÁJEMNÉ</t>
  </si>
  <si>
    <t>položka zahrnuje sazbu za pronájem dopravních značek a zařízení, počet jednotek je určen jako součin počtu značek a počtu dní použití  
nájemné po celou dobu výstavby</t>
  </si>
  <si>
    <t>položka zahrnuje sazbu za pronájem dopravních značek a zařízení, počet jednotek je určen jako součin počtu značek a počtu dní použití</t>
  </si>
  <si>
    <t>914632</t>
  </si>
  <si>
    <t>DOPRAV ZNAČKY 150X150CM OCEL FÓLIE TŘ 2 - MONTÁŽ S PŘESUNEM</t>
  </si>
  <si>
    <t>IP22 12=12,000 [D]</t>
  </si>
  <si>
    <t>položka zahrnuje:  
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</t>
  </si>
  <si>
    <t>914633</t>
  </si>
  <si>
    <t>DOPRAV ZNAČKY 150X150CM OCEL FÓLIE TŘ 2 - DEMONTÁŽ</t>
  </si>
  <si>
    <t>914639</t>
  </si>
  <si>
    <t>DOPRAV ZNAČ 150X150CM OCEL FÓLIE TŘ 2 - NÁJEMNÉ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</si>
  <si>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</si>
  <si>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</si>
  <si>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</si>
  <si>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</si>
  <si>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</si>
  <si>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</si>
  <si>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916329</t>
  </si>
  <si>
    <t>DOPRAVNÍ ZÁBRANY Z2 S FÓLIÍ TŘ 2 - NÁJEMNÉ</t>
  </si>
  <si>
    <t>položka zahrnuje sazbu za pronájem zařízení. Počet měrných jednotek se určí jako součin počtu zařízení a počtu dní použití.</t>
  </si>
  <si>
    <t>916722</t>
  </si>
  <si>
    <t>UPEVŇOVACÍ KONSTR - PODKLADNÍ DESKA OD 28KG - MONTÁŽ S PŘESUNEM</t>
  </si>
  <si>
    <t>přenosné značení, včetně přesunu ve fázích výstavby  
nájemné po celou dobu výstavby</t>
  </si>
  <si>
    <t>83=83,000 [A]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</si>
  <si>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</si>
  <si>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</si>
  <si>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</si>
  <si>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</si>
  <si>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</si>
  <si>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</si>
  <si>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916733</t>
  </si>
  <si>
    <t>UPEVŇOVACÍ KONSTR - OCEL STOJAN - DEMONTÁŽ</t>
  </si>
  <si>
    <t>916739</t>
  </si>
  <si>
    <t>UPEVŇOVACÍ KONSTR - OCEL STOJAN - NÁJEMNÉ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</si>
</sst>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14.7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48</v>
      </c>
    </row>
    <row r="15" spans="1:5" ht="12.75">
      <c r="A15" s="30" t="s">
        <v>42</v>
      </c>
      <c r="E15" s="31" t="s">
        <v>43</v>
      </c>
    </row>
    <row r="16" spans="1:5" ht="38.25">
      <c r="A16" t="s">
        <v>44</v>
      </c>
      <c r="E16" s="29" t="s">
        <v>49</v>
      </c>
    </row>
    <row r="17" spans="1:16" ht="12.75">
      <c r="A17" s="19" t="s">
        <v>35</v>
      </c>
      <c s="23" t="s">
        <v>12</v>
      </c>
      <c s="23" t="s">
        <v>50</v>
      </c>
      <c s="19" t="s">
        <v>51</v>
      </c>
      <c s="24" t="s">
        <v>52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76.5">
      <c r="A18" s="28" t="s">
        <v>40</v>
      </c>
      <c r="E18" s="29" t="s">
        <v>53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54</v>
      </c>
    </row>
    <row r="21" spans="1:16" ht="12.75">
      <c r="A21" s="19" t="s">
        <v>35</v>
      </c>
      <c s="23" t="s">
        <v>23</v>
      </c>
      <c s="23" t="s">
        <v>50</v>
      </c>
      <c s="19" t="s">
        <v>55</v>
      </c>
      <c s="24" t="s">
        <v>52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89.25">
      <c r="A22" s="28" t="s">
        <v>40</v>
      </c>
      <c r="E22" s="29" t="s">
        <v>56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54</v>
      </c>
    </row>
    <row r="25" spans="1:16" ht="12.75">
      <c r="A25" s="19" t="s">
        <v>35</v>
      </c>
      <c s="23" t="s">
        <v>25</v>
      </c>
      <c s="23" t="s">
        <v>50</v>
      </c>
      <c s="19" t="s">
        <v>57</v>
      </c>
      <c s="24" t="s">
        <v>52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63.75">
      <c r="A26" s="28" t="s">
        <v>40</v>
      </c>
      <c r="E26" s="29" t="s">
        <v>58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54</v>
      </c>
    </row>
    <row r="29" spans="1:16" ht="12.75">
      <c r="A29" s="19" t="s">
        <v>35</v>
      </c>
      <c s="23" t="s">
        <v>27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14.75">
      <c r="A30" s="28" t="s">
        <v>40</v>
      </c>
      <c r="E30" s="29" t="s">
        <v>61</v>
      </c>
    </row>
    <row r="31" spans="1:5" ht="12.75">
      <c r="A31" s="30" t="s">
        <v>42</v>
      </c>
      <c r="E31" s="31" t="s">
        <v>43</v>
      </c>
    </row>
    <row r="32" spans="1:5" ht="12.75">
      <c r="A32" t="s">
        <v>44</v>
      </c>
      <c r="E32" s="29" t="s">
        <v>54</v>
      </c>
    </row>
    <row r="33" spans="1:16" ht="12.75">
      <c r="A33" s="19" t="s">
        <v>35</v>
      </c>
      <c s="23" t="s">
        <v>62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78.5">
      <c r="A34" s="28" t="s">
        <v>40</v>
      </c>
      <c r="E34" s="29" t="s">
        <v>65</v>
      </c>
    </row>
    <row r="35" spans="1:5" ht="12.75">
      <c r="A35" s="30" t="s">
        <v>42</v>
      </c>
      <c r="E35" s="31" t="s">
        <v>43</v>
      </c>
    </row>
    <row r="36" spans="1:5" ht="12.75">
      <c r="A36" t="s">
        <v>44</v>
      </c>
      <c r="E36" s="29" t="s">
        <v>54</v>
      </c>
    </row>
    <row r="37" spans="1:16" ht="12.75">
      <c r="A37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89.25">
      <c r="A38" s="28" t="s">
        <v>40</v>
      </c>
      <c r="E38" s="29" t="s">
        <v>69</v>
      </c>
    </row>
    <row r="39" spans="1:5" ht="12.75">
      <c r="A39" s="30" t="s">
        <v>42</v>
      </c>
      <c r="E39" s="31" t="s">
        <v>43</v>
      </c>
    </row>
    <row r="40" spans="1:5" ht="63.75">
      <c r="A40" t="s">
        <v>44</v>
      </c>
      <c r="E40" s="29" t="s">
        <v>70</v>
      </c>
    </row>
    <row r="41" spans="1:16" ht="12.75">
      <c r="A41" s="19" t="s">
        <v>35</v>
      </c>
      <c s="23" t="s">
        <v>30</v>
      </c>
      <c s="23" t="s">
        <v>71</v>
      </c>
      <c s="19" t="s">
        <v>37</v>
      </c>
      <c s="24" t="s">
        <v>72</v>
      </c>
      <c s="25" t="s">
        <v>39</v>
      </c>
      <c s="26">
        <v>2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63.75">
      <c r="A42" s="28" t="s">
        <v>40</v>
      </c>
      <c r="E42" s="29" t="s">
        <v>73</v>
      </c>
    </row>
    <row r="43" spans="1:5" ht="12.75">
      <c r="A43" s="30" t="s">
        <v>42</v>
      </c>
      <c r="E43" s="31" t="s">
        <v>74</v>
      </c>
    </row>
    <row r="44" spans="1:5" ht="89.25">
      <c r="A44" t="s">
        <v>44</v>
      </c>
      <c r="E44" s="29" t="s">
        <v>75</v>
      </c>
    </row>
    <row r="45" spans="1:16" ht="12.75">
      <c r="A45" s="19" t="s">
        <v>35</v>
      </c>
      <c s="23" t="s">
        <v>32</v>
      </c>
      <c s="23" t="s">
        <v>76</v>
      </c>
      <c s="19" t="s">
        <v>37</v>
      </c>
      <c s="24" t="s">
        <v>77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53">
      <c r="A46" s="28" t="s">
        <v>40</v>
      </c>
      <c r="E46" s="29" t="s">
        <v>78</v>
      </c>
    </row>
    <row r="47" spans="1:5" ht="12.75">
      <c r="A47" s="30" t="s">
        <v>42</v>
      </c>
      <c r="E47" s="31" t="s">
        <v>43</v>
      </c>
    </row>
    <row r="48" spans="1:5" ht="12.75">
      <c r="A48" t="s">
        <v>44</v>
      </c>
      <c r="E48" s="29" t="s">
        <v>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0+O8+O17+O134+O147+O156+O197+O206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80</v>
      </c>
      <c s="32">
        <f>0+I8+I17+I134+I147+I156+I197+I206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80</v>
      </c>
      <c s="5"/>
      <c s="14" t="s">
        <v>81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82</v>
      </c>
      <c s="19" t="s">
        <v>37</v>
      </c>
      <c s="24" t="s">
        <v>83</v>
      </c>
      <c s="25" t="s">
        <v>84</v>
      </c>
      <c s="26">
        <v>8237.235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85</v>
      </c>
    </row>
    <row r="11" spans="1:5" ht="165.75">
      <c r="A11" s="30" t="s">
        <v>42</v>
      </c>
      <c r="E11" s="31" t="s">
        <v>86</v>
      </c>
    </row>
    <row r="12" spans="1:5" ht="140.25">
      <c r="A12" t="s">
        <v>44</v>
      </c>
      <c r="E12" s="29" t="s">
        <v>87</v>
      </c>
    </row>
    <row r="13" spans="1:16" ht="25.5">
      <c r="A13" s="19" t="s">
        <v>35</v>
      </c>
      <c s="23" t="s">
        <v>13</v>
      </c>
      <c s="23" t="s">
        <v>88</v>
      </c>
      <c s="19" t="s">
        <v>37</v>
      </c>
      <c s="24" t="s">
        <v>89</v>
      </c>
      <c s="25" t="s">
        <v>84</v>
      </c>
      <c s="26">
        <v>20.64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90</v>
      </c>
    </row>
    <row r="15" spans="1:5" ht="76.5">
      <c r="A15" s="30" t="s">
        <v>42</v>
      </c>
      <c r="E15" s="31" t="s">
        <v>91</v>
      </c>
    </row>
    <row r="16" spans="1:5" ht="140.25">
      <c r="A16" t="s">
        <v>44</v>
      </c>
      <c r="E16" s="29" t="s">
        <v>87</v>
      </c>
    </row>
    <row r="17" spans="1:18" ht="12.75" customHeight="1">
      <c r="A17" s="5" t="s">
        <v>33</v>
      </c>
      <c s="5"/>
      <c s="35" t="s">
        <v>19</v>
      </c>
      <c s="5"/>
      <c s="21" t="s">
        <v>92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0+I18+I22+I26+I30+I34+I38+I42+I46+I50+I54+I58+I62+I66+I70+I74+I78+I82+I86+I90+I94+I98+I102+I106+I110+I114+I118+I122+I126+I130</f>
      </c>
      <c>
        <f>0+O18+O22+O26+O30+O34+O38+O42+O46+O50+O54+O58+O62+O66+O70+O74+O78+O82+O86+O90+O94+O98+O102+O106+O110+O114+O118+O122+O126+O130</f>
      </c>
    </row>
    <row r="18" spans="1:16" ht="25.5">
      <c r="A18" s="19" t="s">
        <v>35</v>
      </c>
      <c s="23" t="s">
        <v>12</v>
      </c>
      <c s="23" t="s">
        <v>93</v>
      </c>
      <c s="19" t="s">
        <v>37</v>
      </c>
      <c s="24" t="s">
        <v>94</v>
      </c>
      <c s="25" t="s">
        <v>95</v>
      </c>
      <c s="26">
        <v>971.8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96</v>
      </c>
    </row>
    <row r="20" spans="1:5" ht="89.25">
      <c r="A20" s="30" t="s">
        <v>42</v>
      </c>
      <c r="E20" s="31" t="s">
        <v>97</v>
      </c>
    </row>
    <row r="21" spans="1:5" ht="63.75">
      <c r="A21" t="s">
        <v>44</v>
      </c>
      <c r="E21" s="29" t="s">
        <v>98</v>
      </c>
    </row>
    <row r="22" spans="1:16" ht="12.75">
      <c r="A22" s="19" t="s">
        <v>35</v>
      </c>
      <c s="23" t="s">
        <v>23</v>
      </c>
      <c s="23" t="s">
        <v>99</v>
      </c>
      <c s="19" t="s">
        <v>37</v>
      </c>
      <c s="24" t="s">
        <v>100</v>
      </c>
      <c s="25" t="s">
        <v>95</v>
      </c>
      <c s="26">
        <v>576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101</v>
      </c>
    </row>
    <row r="24" spans="1:5" ht="25.5">
      <c r="A24" s="30" t="s">
        <v>42</v>
      </c>
      <c r="E24" s="31" t="s">
        <v>102</v>
      </c>
    </row>
    <row r="25" spans="1:5" ht="63.75">
      <c r="A25" t="s">
        <v>44</v>
      </c>
      <c r="E25" s="29" t="s">
        <v>98</v>
      </c>
    </row>
    <row r="26" spans="1:16" ht="12.75">
      <c r="A26" s="19" t="s">
        <v>35</v>
      </c>
      <c s="23" t="s">
        <v>25</v>
      </c>
      <c s="23" t="s">
        <v>103</v>
      </c>
      <c s="19" t="s">
        <v>19</v>
      </c>
      <c s="24" t="s">
        <v>104</v>
      </c>
      <c s="25" t="s">
        <v>95</v>
      </c>
      <c s="26">
        <v>963.276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105</v>
      </c>
    </row>
    <row r="28" spans="1:5" ht="89.25">
      <c r="A28" s="30" t="s">
        <v>42</v>
      </c>
      <c r="E28" s="31" t="s">
        <v>106</v>
      </c>
    </row>
    <row r="29" spans="1:5" ht="63.75">
      <c r="A29" t="s">
        <v>44</v>
      </c>
      <c r="E29" s="29" t="s">
        <v>98</v>
      </c>
    </row>
    <row r="30" spans="1:16" ht="12.75">
      <c r="A30" s="19" t="s">
        <v>35</v>
      </c>
      <c s="23" t="s">
        <v>27</v>
      </c>
      <c s="23" t="s">
        <v>107</v>
      </c>
      <c s="19" t="s">
        <v>37</v>
      </c>
      <c s="24" t="s">
        <v>108</v>
      </c>
      <c s="25" t="s">
        <v>95</v>
      </c>
      <c s="26">
        <v>576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109</v>
      </c>
    </row>
    <row r="32" spans="1:5" ht="25.5">
      <c r="A32" s="30" t="s">
        <v>42</v>
      </c>
      <c r="E32" s="31" t="s">
        <v>102</v>
      </c>
    </row>
    <row r="33" spans="1:5" ht="63.75">
      <c r="A33" t="s">
        <v>44</v>
      </c>
      <c r="E33" s="29" t="s">
        <v>98</v>
      </c>
    </row>
    <row r="34" spans="1:16" ht="12.75">
      <c r="A34" s="19" t="s">
        <v>35</v>
      </c>
      <c s="23" t="s">
        <v>62</v>
      </c>
      <c s="23" t="s">
        <v>110</v>
      </c>
      <c s="19" t="s">
        <v>37</v>
      </c>
      <c s="24" t="s">
        <v>111</v>
      </c>
      <c s="25" t="s">
        <v>112</v>
      </c>
      <c s="26">
        <v>61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113</v>
      </c>
    </row>
    <row r="36" spans="1:5" ht="12.75">
      <c r="A36" s="30" t="s">
        <v>42</v>
      </c>
      <c r="E36" s="31" t="s">
        <v>114</v>
      </c>
    </row>
    <row r="37" spans="1:5" ht="25.5">
      <c r="A37" t="s">
        <v>44</v>
      </c>
      <c r="E37" s="29" t="s">
        <v>115</v>
      </c>
    </row>
    <row r="38" spans="1:16" ht="12.75">
      <c r="A38" s="19" t="s">
        <v>35</v>
      </c>
      <c s="23" t="s">
        <v>66</v>
      </c>
      <c s="23" t="s">
        <v>116</v>
      </c>
      <c s="19" t="s">
        <v>37</v>
      </c>
      <c s="24" t="s">
        <v>117</v>
      </c>
      <c s="25" t="s">
        <v>95</v>
      </c>
      <c s="26">
        <v>195.3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118</v>
      </c>
    </row>
    <row r="40" spans="1:5" ht="12.75">
      <c r="A40" s="30" t="s">
        <v>42</v>
      </c>
      <c r="E40" s="31" t="s">
        <v>119</v>
      </c>
    </row>
    <row r="41" spans="1:5" ht="38.25">
      <c r="A41" t="s">
        <v>44</v>
      </c>
      <c r="E41" s="29" t="s">
        <v>120</v>
      </c>
    </row>
    <row r="42" spans="1:16" ht="12.75">
      <c r="A42" s="19" t="s">
        <v>35</v>
      </c>
      <c s="23" t="s">
        <v>30</v>
      </c>
      <c s="23" t="s">
        <v>121</v>
      </c>
      <c s="19" t="s">
        <v>19</v>
      </c>
      <c s="24" t="s">
        <v>122</v>
      </c>
      <c s="25" t="s">
        <v>95</v>
      </c>
      <c s="26">
        <v>3269.763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38.25">
      <c r="A43" s="28" t="s">
        <v>40</v>
      </c>
      <c r="E43" s="29" t="s">
        <v>123</v>
      </c>
    </row>
    <row r="44" spans="1:5" ht="25.5">
      <c r="A44" s="30" t="s">
        <v>42</v>
      </c>
      <c r="E44" s="31" t="s">
        <v>124</v>
      </c>
    </row>
    <row r="45" spans="1:5" ht="369.75">
      <c r="A45" t="s">
        <v>44</v>
      </c>
      <c r="E45" s="29" t="s">
        <v>125</v>
      </c>
    </row>
    <row r="46" spans="1:16" ht="12.75">
      <c r="A46" s="19" t="s">
        <v>35</v>
      </c>
      <c s="23" t="s">
        <v>32</v>
      </c>
      <c s="23" t="s">
        <v>121</v>
      </c>
      <c s="19" t="s">
        <v>13</v>
      </c>
      <c s="24" t="s">
        <v>122</v>
      </c>
      <c s="25" t="s">
        <v>95</v>
      </c>
      <c s="26">
        <v>646.796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126</v>
      </c>
    </row>
    <row r="48" spans="1:5" ht="102">
      <c r="A48" s="30" t="s">
        <v>42</v>
      </c>
      <c r="E48" s="31" t="s">
        <v>127</v>
      </c>
    </row>
    <row r="49" spans="1:5" ht="369.75">
      <c r="A49" t="s">
        <v>44</v>
      </c>
      <c r="E49" s="29" t="s">
        <v>125</v>
      </c>
    </row>
    <row r="50" spans="1:16" ht="12.75">
      <c r="A50" s="19" t="s">
        <v>35</v>
      </c>
      <c s="23" t="s">
        <v>128</v>
      </c>
      <c s="23" t="s">
        <v>129</v>
      </c>
      <c s="19" t="s">
        <v>130</v>
      </c>
      <c s="24" t="s">
        <v>131</v>
      </c>
      <c s="25" t="s">
        <v>95</v>
      </c>
      <c s="26">
        <v>195.3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132</v>
      </c>
    </row>
    <row r="52" spans="1:5" ht="38.25">
      <c r="A52" s="30" t="s">
        <v>42</v>
      </c>
      <c r="E52" s="31" t="s">
        <v>133</v>
      </c>
    </row>
    <row r="53" spans="1:5" ht="306">
      <c r="A53" t="s">
        <v>44</v>
      </c>
      <c r="E53" s="29" t="s">
        <v>134</v>
      </c>
    </row>
    <row r="54" spans="1:16" ht="12.75">
      <c r="A54" s="19" t="s">
        <v>35</v>
      </c>
      <c s="23" t="s">
        <v>135</v>
      </c>
      <c s="23" t="s">
        <v>129</v>
      </c>
      <c s="19" t="s">
        <v>136</v>
      </c>
      <c s="24" t="s">
        <v>131</v>
      </c>
      <c s="25" t="s">
        <v>95</v>
      </c>
      <c s="26">
        <v>128.25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137</v>
      </c>
    </row>
    <row r="56" spans="1:5" ht="38.25">
      <c r="A56" s="30" t="s">
        <v>42</v>
      </c>
      <c r="E56" s="31" t="s">
        <v>138</v>
      </c>
    </row>
    <row r="57" spans="1:5" ht="306">
      <c r="A57" t="s">
        <v>44</v>
      </c>
      <c r="E57" s="29" t="s">
        <v>134</v>
      </c>
    </row>
    <row r="58" spans="1:16" ht="12.75">
      <c r="A58" s="19" t="s">
        <v>35</v>
      </c>
      <c s="23" t="s">
        <v>139</v>
      </c>
      <c s="23" t="s">
        <v>129</v>
      </c>
      <c s="19" t="s">
        <v>13</v>
      </c>
      <c s="24" t="s">
        <v>131</v>
      </c>
      <c s="25" t="s">
        <v>95</v>
      </c>
      <c s="26">
        <v>576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140</v>
      </c>
    </row>
    <row r="60" spans="1:5" ht="25.5">
      <c r="A60" s="30" t="s">
        <v>42</v>
      </c>
      <c r="E60" s="31" t="s">
        <v>141</v>
      </c>
    </row>
    <row r="61" spans="1:5" ht="306">
      <c r="A61" t="s">
        <v>44</v>
      </c>
      <c r="E61" s="29" t="s">
        <v>134</v>
      </c>
    </row>
    <row r="62" spans="1:16" ht="12.75">
      <c r="A62" s="19" t="s">
        <v>35</v>
      </c>
      <c s="23" t="s">
        <v>142</v>
      </c>
      <c s="23" t="s">
        <v>129</v>
      </c>
      <c s="19" t="s">
        <v>12</v>
      </c>
      <c s="24" t="s">
        <v>131</v>
      </c>
      <c s="25" t="s">
        <v>95</v>
      </c>
      <c s="26">
        <v>2511.076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38.25">
      <c r="A63" s="28" t="s">
        <v>40</v>
      </c>
      <c r="E63" s="29" t="s">
        <v>143</v>
      </c>
    </row>
    <row r="64" spans="1:5" ht="63.75">
      <c r="A64" s="30" t="s">
        <v>42</v>
      </c>
      <c r="E64" s="31" t="s">
        <v>144</v>
      </c>
    </row>
    <row r="65" spans="1:5" ht="306">
      <c r="A65" t="s">
        <v>44</v>
      </c>
      <c r="E65" s="29" t="s">
        <v>134</v>
      </c>
    </row>
    <row r="66" spans="1:16" ht="12.75">
      <c r="A66" s="19" t="s">
        <v>35</v>
      </c>
      <c s="23" t="s">
        <v>145</v>
      </c>
      <c s="23" t="s">
        <v>146</v>
      </c>
      <c s="19" t="s">
        <v>37</v>
      </c>
      <c s="24" t="s">
        <v>147</v>
      </c>
      <c s="25" t="s">
        <v>112</v>
      </c>
      <c s="26">
        <v>1527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38.25">
      <c r="A67" s="28" t="s">
        <v>40</v>
      </c>
      <c r="E67" s="29" t="s">
        <v>148</v>
      </c>
    </row>
    <row r="68" spans="1:5" ht="12.75">
      <c r="A68" s="30" t="s">
        <v>42</v>
      </c>
      <c r="E68" s="31" t="s">
        <v>149</v>
      </c>
    </row>
    <row r="69" spans="1:5" ht="63.75">
      <c r="A69" t="s">
        <v>44</v>
      </c>
      <c r="E69" s="29" t="s">
        <v>150</v>
      </c>
    </row>
    <row r="70" spans="1:16" ht="12.75">
      <c r="A70" s="19" t="s">
        <v>35</v>
      </c>
      <c s="23" t="s">
        <v>151</v>
      </c>
      <c s="23" t="s">
        <v>152</v>
      </c>
      <c s="19" t="s">
        <v>37</v>
      </c>
      <c s="24" t="s">
        <v>153</v>
      </c>
      <c s="25" t="s">
        <v>95</v>
      </c>
      <c s="26">
        <v>37.078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38.25">
      <c r="A71" s="28" t="s">
        <v>40</v>
      </c>
      <c r="E71" s="29" t="s">
        <v>154</v>
      </c>
    </row>
    <row r="72" spans="1:5" ht="76.5">
      <c r="A72" s="30" t="s">
        <v>42</v>
      </c>
      <c r="E72" s="31" t="s">
        <v>155</v>
      </c>
    </row>
    <row r="73" spans="1:5" ht="318.75">
      <c r="A73" t="s">
        <v>44</v>
      </c>
      <c r="E73" s="29" t="s">
        <v>156</v>
      </c>
    </row>
    <row r="74" spans="1:16" ht="12.75">
      <c r="A74" s="19" t="s">
        <v>35</v>
      </c>
      <c s="23" t="s">
        <v>157</v>
      </c>
      <c s="23" t="s">
        <v>158</v>
      </c>
      <c s="19" t="s">
        <v>37</v>
      </c>
      <c s="24" t="s">
        <v>159</v>
      </c>
      <c s="25" t="s">
        <v>95</v>
      </c>
      <c s="26">
        <v>2511.076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160</v>
      </c>
    </row>
    <row r="76" spans="1:5" ht="63.75">
      <c r="A76" s="30" t="s">
        <v>42</v>
      </c>
      <c r="E76" s="31" t="s">
        <v>161</v>
      </c>
    </row>
    <row r="77" spans="1:5" ht="267.75">
      <c r="A77" t="s">
        <v>44</v>
      </c>
      <c r="E77" s="29" t="s">
        <v>162</v>
      </c>
    </row>
    <row r="78" spans="1:16" ht="12.75">
      <c r="A78" s="19" t="s">
        <v>35</v>
      </c>
      <c s="23" t="s">
        <v>163</v>
      </c>
      <c s="23" t="s">
        <v>164</v>
      </c>
      <c s="19" t="s">
        <v>19</v>
      </c>
      <c s="24" t="s">
        <v>165</v>
      </c>
      <c s="25" t="s">
        <v>95</v>
      </c>
      <c s="26">
        <v>195.3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166</v>
      </c>
    </row>
    <row r="80" spans="1:5" ht="25.5">
      <c r="A80" s="30" t="s">
        <v>42</v>
      </c>
      <c r="E80" s="31" t="s">
        <v>167</v>
      </c>
    </row>
    <row r="81" spans="1:5" ht="191.25">
      <c r="A81" t="s">
        <v>44</v>
      </c>
      <c r="E81" s="29" t="s">
        <v>168</v>
      </c>
    </row>
    <row r="82" spans="1:16" ht="12.75">
      <c r="A82" s="19" t="s">
        <v>35</v>
      </c>
      <c s="23" t="s">
        <v>169</v>
      </c>
      <c s="23" t="s">
        <v>164</v>
      </c>
      <c s="19" t="s">
        <v>13</v>
      </c>
      <c s="24" t="s">
        <v>165</v>
      </c>
      <c s="25" t="s">
        <v>95</v>
      </c>
      <c s="26">
        <v>576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25.5">
      <c r="A83" s="28" t="s">
        <v>40</v>
      </c>
      <c r="E83" s="29" t="s">
        <v>170</v>
      </c>
    </row>
    <row r="84" spans="1:5" ht="25.5">
      <c r="A84" s="30" t="s">
        <v>42</v>
      </c>
      <c r="E84" s="31" t="s">
        <v>171</v>
      </c>
    </row>
    <row r="85" spans="1:5" ht="191.25">
      <c r="A85" t="s">
        <v>44</v>
      </c>
      <c r="E85" s="29" t="s">
        <v>168</v>
      </c>
    </row>
    <row r="86" spans="1:16" ht="12.75">
      <c r="A86" s="19" t="s">
        <v>35</v>
      </c>
      <c s="23" t="s">
        <v>172</v>
      </c>
      <c s="23" t="s">
        <v>164</v>
      </c>
      <c s="19" t="s">
        <v>12</v>
      </c>
      <c s="24" t="s">
        <v>165</v>
      </c>
      <c s="25" t="s">
        <v>95</v>
      </c>
      <c s="26">
        <v>2511.076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173</v>
      </c>
    </row>
    <row r="88" spans="1:5" ht="63.75">
      <c r="A88" s="30" t="s">
        <v>42</v>
      </c>
      <c r="E88" s="31" t="s">
        <v>161</v>
      </c>
    </row>
    <row r="89" spans="1:5" ht="191.25">
      <c r="A89" t="s">
        <v>44</v>
      </c>
      <c r="E89" s="29" t="s">
        <v>168</v>
      </c>
    </row>
    <row r="90" spans="1:16" ht="12.75">
      <c r="A90" s="19" t="s">
        <v>35</v>
      </c>
      <c s="23" t="s">
        <v>174</v>
      </c>
      <c s="23" t="s">
        <v>164</v>
      </c>
      <c s="19" t="s">
        <v>23</v>
      </c>
      <c s="24" t="s">
        <v>165</v>
      </c>
      <c s="25" t="s">
        <v>95</v>
      </c>
      <c s="26">
        <v>576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175</v>
      </c>
    </row>
    <row r="92" spans="1:5" ht="12.75">
      <c r="A92" s="30" t="s">
        <v>42</v>
      </c>
      <c r="E92" s="31" t="s">
        <v>176</v>
      </c>
    </row>
    <row r="93" spans="1:5" ht="191.25">
      <c r="A93" t="s">
        <v>44</v>
      </c>
      <c r="E93" s="29" t="s">
        <v>168</v>
      </c>
    </row>
    <row r="94" spans="1:16" ht="12.75">
      <c r="A94" s="19" t="s">
        <v>35</v>
      </c>
      <c s="23" t="s">
        <v>177</v>
      </c>
      <c s="23" t="s">
        <v>164</v>
      </c>
      <c s="19" t="s">
        <v>25</v>
      </c>
      <c s="24" t="s">
        <v>165</v>
      </c>
      <c s="25" t="s">
        <v>95</v>
      </c>
      <c s="26">
        <v>3269.763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178</v>
      </c>
    </row>
    <row r="96" spans="1:5" ht="12.75">
      <c r="A96" s="30" t="s">
        <v>42</v>
      </c>
      <c r="E96" s="31" t="s">
        <v>179</v>
      </c>
    </row>
    <row r="97" spans="1:5" ht="191.25">
      <c r="A97" t="s">
        <v>44</v>
      </c>
      <c r="E97" s="29" t="s">
        <v>168</v>
      </c>
    </row>
    <row r="98" spans="1:16" ht="12.75">
      <c r="A98" s="19" t="s">
        <v>35</v>
      </c>
      <c s="23" t="s">
        <v>180</v>
      </c>
      <c s="23" t="s">
        <v>164</v>
      </c>
      <c s="19" t="s">
        <v>27</v>
      </c>
      <c s="24" t="s">
        <v>165</v>
      </c>
      <c s="25" t="s">
        <v>95</v>
      </c>
      <c s="26">
        <v>646.796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181</v>
      </c>
    </row>
    <row r="100" spans="1:5" ht="12.75">
      <c r="A100" s="30" t="s">
        <v>42</v>
      </c>
      <c r="E100" s="31" t="s">
        <v>182</v>
      </c>
    </row>
    <row r="101" spans="1:5" ht="191.25">
      <c r="A101" t="s">
        <v>44</v>
      </c>
      <c r="E101" s="29" t="s">
        <v>168</v>
      </c>
    </row>
    <row r="102" spans="1:16" ht="12.75">
      <c r="A102" s="19" t="s">
        <v>35</v>
      </c>
      <c s="23" t="s">
        <v>183</v>
      </c>
      <c s="23" t="s">
        <v>164</v>
      </c>
      <c s="19" t="s">
        <v>62</v>
      </c>
      <c s="24" t="s">
        <v>165</v>
      </c>
      <c s="25" t="s">
        <v>95</v>
      </c>
      <c s="26">
        <v>37.078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184</v>
      </c>
    </row>
    <row r="104" spans="1:5" ht="12.75">
      <c r="A104" s="30" t="s">
        <v>42</v>
      </c>
      <c r="E104" s="31" t="s">
        <v>185</v>
      </c>
    </row>
    <row r="105" spans="1:5" ht="191.25">
      <c r="A105" t="s">
        <v>44</v>
      </c>
      <c r="E105" s="29" t="s">
        <v>168</v>
      </c>
    </row>
    <row r="106" spans="1:16" ht="12.75">
      <c r="A106" s="19" t="s">
        <v>35</v>
      </c>
      <c s="23" t="s">
        <v>186</v>
      </c>
      <c s="23" t="s">
        <v>187</v>
      </c>
      <c s="19" t="s">
        <v>19</v>
      </c>
      <c s="24" t="s">
        <v>188</v>
      </c>
      <c s="25" t="s">
        <v>95</v>
      </c>
      <c s="26">
        <v>758.687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189</v>
      </c>
    </row>
    <row r="108" spans="1:5" ht="38.25">
      <c r="A108" s="30" t="s">
        <v>42</v>
      </c>
      <c r="E108" s="31" t="s">
        <v>190</v>
      </c>
    </row>
    <row r="109" spans="1:5" ht="280.5">
      <c r="A109" t="s">
        <v>44</v>
      </c>
      <c r="E109" s="29" t="s">
        <v>191</v>
      </c>
    </row>
    <row r="110" spans="1:16" ht="12.75">
      <c r="A110" s="19" t="s">
        <v>35</v>
      </c>
      <c s="23" t="s">
        <v>192</v>
      </c>
      <c s="23" t="s">
        <v>187</v>
      </c>
      <c s="19" t="s">
        <v>13</v>
      </c>
      <c s="24" t="s">
        <v>188</v>
      </c>
      <c s="25" t="s">
        <v>95</v>
      </c>
      <c s="26">
        <v>705.668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193</v>
      </c>
    </row>
    <row r="112" spans="1:5" ht="25.5">
      <c r="A112" s="30" t="s">
        <v>42</v>
      </c>
      <c r="E112" s="31" t="s">
        <v>194</v>
      </c>
    </row>
    <row r="113" spans="1:5" ht="280.5">
      <c r="A113" t="s">
        <v>44</v>
      </c>
      <c r="E113" s="29" t="s">
        <v>191</v>
      </c>
    </row>
    <row r="114" spans="1:16" ht="12.75">
      <c r="A114" s="19" t="s">
        <v>35</v>
      </c>
      <c s="23" t="s">
        <v>195</v>
      </c>
      <c s="23" t="s">
        <v>196</v>
      </c>
      <c s="19" t="s">
        <v>37</v>
      </c>
      <c s="24" t="s">
        <v>197</v>
      </c>
      <c s="25" t="s">
        <v>95</v>
      </c>
      <c s="26">
        <v>135.9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198</v>
      </c>
    </row>
    <row r="116" spans="1:5" ht="25.5">
      <c r="A116" s="30" t="s">
        <v>42</v>
      </c>
      <c r="E116" s="31" t="s">
        <v>199</v>
      </c>
    </row>
    <row r="117" spans="1:5" ht="242.25">
      <c r="A117" t="s">
        <v>44</v>
      </c>
      <c r="E117" s="29" t="s">
        <v>200</v>
      </c>
    </row>
    <row r="118" spans="1:16" ht="12.75">
      <c r="A118" s="19" t="s">
        <v>35</v>
      </c>
      <c s="23" t="s">
        <v>201</v>
      </c>
      <c s="23" t="s">
        <v>202</v>
      </c>
      <c s="19" t="s">
        <v>37</v>
      </c>
      <c s="24" t="s">
        <v>203</v>
      </c>
      <c s="25" t="s">
        <v>95</v>
      </c>
      <c s="26">
        <v>23.68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204</v>
      </c>
    </row>
    <row r="120" spans="1:5" ht="25.5">
      <c r="A120" s="30" t="s">
        <v>42</v>
      </c>
      <c r="E120" s="31" t="s">
        <v>205</v>
      </c>
    </row>
    <row r="121" spans="1:5" ht="229.5">
      <c r="A121" t="s">
        <v>44</v>
      </c>
      <c r="E121" s="29" t="s">
        <v>206</v>
      </c>
    </row>
    <row r="122" spans="1:16" ht="12.75">
      <c r="A122" s="19" t="s">
        <v>35</v>
      </c>
      <c s="23" t="s">
        <v>207</v>
      </c>
      <c s="23" t="s">
        <v>208</v>
      </c>
      <c s="19" t="s">
        <v>37</v>
      </c>
      <c s="24" t="s">
        <v>209</v>
      </c>
      <c s="25" t="s">
        <v>210</v>
      </c>
      <c s="26">
        <v>8403.705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211</v>
      </c>
    </row>
    <row r="124" spans="1:5" ht="76.5">
      <c r="A124" s="30" t="s">
        <v>42</v>
      </c>
      <c r="E124" s="31" t="s">
        <v>212</v>
      </c>
    </row>
    <row r="125" spans="1:5" ht="25.5">
      <c r="A125" t="s">
        <v>44</v>
      </c>
      <c r="E125" s="29" t="s">
        <v>213</v>
      </c>
    </row>
    <row r="126" spans="1:16" ht="12.75">
      <c r="A126" s="19" t="s">
        <v>35</v>
      </c>
      <c s="23" t="s">
        <v>214</v>
      </c>
      <c s="23" t="s">
        <v>215</v>
      </c>
      <c s="19" t="s">
        <v>37</v>
      </c>
      <c s="24" t="s">
        <v>216</v>
      </c>
      <c s="25" t="s">
        <v>210</v>
      </c>
      <c s="26">
        <v>2157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76.5">
      <c r="A128" s="30" t="s">
        <v>42</v>
      </c>
      <c r="E128" s="31" t="s">
        <v>217</v>
      </c>
    </row>
    <row r="129" spans="1:5" ht="38.25">
      <c r="A129" t="s">
        <v>44</v>
      </c>
      <c r="E129" s="29" t="s">
        <v>218</v>
      </c>
    </row>
    <row r="130" spans="1:16" ht="12.75">
      <c r="A130" s="19" t="s">
        <v>35</v>
      </c>
      <c s="23" t="s">
        <v>219</v>
      </c>
      <c s="23" t="s">
        <v>220</v>
      </c>
      <c s="19" t="s">
        <v>37</v>
      </c>
      <c s="24" t="s">
        <v>221</v>
      </c>
      <c s="25" t="s">
        <v>210</v>
      </c>
      <c s="26">
        <v>2157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12.75">
      <c r="A132" s="30" t="s">
        <v>42</v>
      </c>
      <c r="E132" s="31" t="s">
        <v>222</v>
      </c>
    </row>
    <row r="133" spans="1:5" ht="25.5">
      <c r="A133" t="s">
        <v>44</v>
      </c>
      <c r="E133" s="29" t="s">
        <v>223</v>
      </c>
    </row>
    <row r="134" spans="1:18" ht="12.75" customHeight="1">
      <c r="A134" s="5" t="s">
        <v>33</v>
      </c>
      <c s="5"/>
      <c s="35" t="s">
        <v>13</v>
      </c>
      <c s="5"/>
      <c s="21" t="s">
        <v>224</v>
      </c>
      <c s="5"/>
      <c s="5"/>
      <c s="5"/>
      <c s="36">
        <f>0+Q134</f>
      </c>
      <c r="O134">
        <f>0+R134</f>
      </c>
      <c r="Q134">
        <f>0+I135+I139+I143</f>
      </c>
      <c>
        <f>0+O135+O139+O143</f>
      </c>
    </row>
    <row r="135" spans="1:16" ht="12.75">
      <c r="A135" s="19" t="s">
        <v>35</v>
      </c>
      <c s="23" t="s">
        <v>225</v>
      </c>
      <c s="23" t="s">
        <v>226</v>
      </c>
      <c s="19" t="s">
        <v>37</v>
      </c>
      <c s="24" t="s">
        <v>227</v>
      </c>
      <c s="25" t="s">
        <v>210</v>
      </c>
      <c s="26">
        <v>8288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51">
      <c r="A136" s="28" t="s">
        <v>40</v>
      </c>
      <c r="E136" s="29" t="s">
        <v>228</v>
      </c>
    </row>
    <row r="137" spans="1:5" ht="25.5">
      <c r="A137" s="30" t="s">
        <v>42</v>
      </c>
      <c r="E137" s="31" t="s">
        <v>229</v>
      </c>
    </row>
    <row r="138" spans="1:5" ht="102">
      <c r="A138" t="s">
        <v>44</v>
      </c>
      <c r="E138" s="29" t="s">
        <v>230</v>
      </c>
    </row>
    <row r="139" spans="1:16" ht="12.75">
      <c r="A139" s="19" t="s">
        <v>35</v>
      </c>
      <c s="23" t="s">
        <v>231</v>
      </c>
      <c s="23" t="s">
        <v>232</v>
      </c>
      <c s="19" t="s">
        <v>37</v>
      </c>
      <c s="24" t="s">
        <v>233</v>
      </c>
      <c s="25" t="s">
        <v>95</v>
      </c>
      <c s="26">
        <v>5.817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234</v>
      </c>
    </row>
    <row r="141" spans="1:5" ht="25.5">
      <c r="A141" s="30" t="s">
        <v>42</v>
      </c>
      <c r="E141" s="31" t="s">
        <v>235</v>
      </c>
    </row>
    <row r="142" spans="1:5" ht="369.75">
      <c r="A142" t="s">
        <v>44</v>
      </c>
      <c r="E142" s="29" t="s">
        <v>236</v>
      </c>
    </row>
    <row r="143" spans="1:16" ht="12.75">
      <c r="A143" s="19" t="s">
        <v>35</v>
      </c>
      <c s="23" t="s">
        <v>237</v>
      </c>
      <c s="23" t="s">
        <v>238</v>
      </c>
      <c s="19" t="s">
        <v>37</v>
      </c>
      <c s="24" t="s">
        <v>239</v>
      </c>
      <c s="25" t="s">
        <v>95</v>
      </c>
      <c s="26">
        <v>1.68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240</v>
      </c>
    </row>
    <row r="145" spans="1:5" ht="25.5">
      <c r="A145" s="30" t="s">
        <v>42</v>
      </c>
      <c r="E145" s="31" t="s">
        <v>241</v>
      </c>
    </row>
    <row r="146" spans="1:5" ht="369.75">
      <c r="A146" t="s">
        <v>44</v>
      </c>
      <c r="E146" s="29" t="s">
        <v>236</v>
      </c>
    </row>
    <row r="147" spans="1:18" ht="12.75" customHeight="1">
      <c r="A147" s="5" t="s">
        <v>33</v>
      </c>
      <c s="5"/>
      <c s="35" t="s">
        <v>23</v>
      </c>
      <c s="5"/>
      <c s="21" t="s">
        <v>242</v>
      </c>
      <c s="5"/>
      <c s="5"/>
      <c s="5"/>
      <c s="36">
        <f>0+Q147</f>
      </c>
      <c r="O147">
        <f>0+R147</f>
      </c>
      <c r="Q147">
        <f>0+I148+I152</f>
      </c>
      <c>
        <f>0+O148+O152</f>
      </c>
    </row>
    <row r="148" spans="1:16" ht="12.75">
      <c r="A148" s="19" t="s">
        <v>35</v>
      </c>
      <c s="23" t="s">
        <v>243</v>
      </c>
      <c s="23" t="s">
        <v>244</v>
      </c>
      <c s="19" t="s">
        <v>37</v>
      </c>
      <c s="24" t="s">
        <v>245</v>
      </c>
      <c s="25" t="s">
        <v>95</v>
      </c>
      <c s="26">
        <v>5.817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12.75">
      <c r="A149" s="28" t="s">
        <v>40</v>
      </c>
      <c r="E149" s="29" t="s">
        <v>246</v>
      </c>
    </row>
    <row r="150" spans="1:5" ht="25.5">
      <c r="A150" s="30" t="s">
        <v>42</v>
      </c>
      <c r="E150" s="31" t="s">
        <v>247</v>
      </c>
    </row>
    <row r="151" spans="1:5" ht="38.25">
      <c r="A151" t="s">
        <v>44</v>
      </c>
      <c r="E151" s="29" t="s">
        <v>248</v>
      </c>
    </row>
    <row r="152" spans="1:16" ht="12.75">
      <c r="A152" s="19" t="s">
        <v>35</v>
      </c>
      <c s="23" t="s">
        <v>249</v>
      </c>
      <c s="23" t="s">
        <v>250</v>
      </c>
      <c s="19" t="s">
        <v>37</v>
      </c>
      <c s="24" t="s">
        <v>251</v>
      </c>
      <c s="25" t="s">
        <v>95</v>
      </c>
      <c s="26">
        <v>11.634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63.75">
      <c r="A153" s="28" t="s">
        <v>40</v>
      </c>
      <c r="E153" s="29" t="s">
        <v>252</v>
      </c>
    </row>
    <row r="154" spans="1:5" ht="25.5">
      <c r="A154" s="30" t="s">
        <v>42</v>
      </c>
      <c r="E154" s="31" t="s">
        <v>253</v>
      </c>
    </row>
    <row r="155" spans="1:5" ht="102">
      <c r="A155" t="s">
        <v>44</v>
      </c>
      <c r="E155" s="29" t="s">
        <v>254</v>
      </c>
    </row>
    <row r="156" spans="1:18" ht="12.75" customHeight="1">
      <c r="A156" s="5" t="s">
        <v>33</v>
      </c>
      <c s="5"/>
      <c s="35" t="s">
        <v>25</v>
      </c>
      <c s="5"/>
      <c s="21" t="s">
        <v>255</v>
      </c>
      <c s="5"/>
      <c s="5"/>
      <c s="5"/>
      <c s="36">
        <f>0+Q156</f>
      </c>
      <c r="O156">
        <f>0+R156</f>
      </c>
      <c r="Q156">
        <f>0+I157+I161+I165+I169+I173+I177+I181+I185+I189+I193</f>
      </c>
      <c>
        <f>0+O157+O161+O165+O169+O173+O177+O181+O185+O189+O193</f>
      </c>
    </row>
    <row r="157" spans="1:16" ht="12.75">
      <c r="A157" s="19" t="s">
        <v>35</v>
      </c>
      <c s="23" t="s">
        <v>256</v>
      </c>
      <c s="23" t="s">
        <v>257</v>
      </c>
      <c s="19" t="s">
        <v>37</v>
      </c>
      <c s="24" t="s">
        <v>258</v>
      </c>
      <c s="25" t="s">
        <v>210</v>
      </c>
      <c s="26">
        <v>105.1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37</v>
      </c>
    </row>
    <row r="159" spans="1:5" ht="25.5">
      <c r="A159" s="30" t="s">
        <v>42</v>
      </c>
      <c r="E159" s="31" t="s">
        <v>259</v>
      </c>
    </row>
    <row r="160" spans="1:5" ht="127.5">
      <c r="A160" t="s">
        <v>44</v>
      </c>
      <c r="E160" s="29" t="s">
        <v>260</v>
      </c>
    </row>
    <row r="161" spans="1:16" ht="12.75">
      <c r="A161" s="19" t="s">
        <v>35</v>
      </c>
      <c s="23" t="s">
        <v>261</v>
      </c>
      <c s="23" t="s">
        <v>262</v>
      </c>
      <c s="19" t="s">
        <v>37</v>
      </c>
      <c s="24" t="s">
        <v>263</v>
      </c>
      <c s="25" t="s">
        <v>210</v>
      </c>
      <c s="26">
        <v>9532.045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264</v>
      </c>
    </row>
    <row r="163" spans="1:5" ht="140.25">
      <c r="A163" s="30" t="s">
        <v>42</v>
      </c>
      <c r="E163" s="31" t="s">
        <v>265</v>
      </c>
    </row>
    <row r="164" spans="1:5" ht="51">
      <c r="A164" t="s">
        <v>44</v>
      </c>
      <c r="E164" s="29" t="s">
        <v>266</v>
      </c>
    </row>
    <row r="165" spans="1:16" ht="12.75">
      <c r="A165" s="19" t="s">
        <v>35</v>
      </c>
      <c s="23" t="s">
        <v>267</v>
      </c>
      <c s="23" t="s">
        <v>268</v>
      </c>
      <c s="19" t="s">
        <v>37</v>
      </c>
      <c s="24" t="s">
        <v>269</v>
      </c>
      <c s="25" t="s">
        <v>95</v>
      </c>
      <c s="26">
        <v>6.75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37</v>
      </c>
    </row>
    <row r="167" spans="1:5" ht="25.5">
      <c r="A167" s="30" t="s">
        <v>42</v>
      </c>
      <c r="E167" s="31" t="s">
        <v>270</v>
      </c>
    </row>
    <row r="168" spans="1:5" ht="102">
      <c r="A168" t="s">
        <v>44</v>
      </c>
      <c r="E168" s="29" t="s">
        <v>271</v>
      </c>
    </row>
    <row r="169" spans="1:16" ht="12.75">
      <c r="A169" s="19" t="s">
        <v>35</v>
      </c>
      <c s="23" t="s">
        <v>272</v>
      </c>
      <c s="23" t="s">
        <v>273</v>
      </c>
      <c s="19" t="s">
        <v>37</v>
      </c>
      <c s="24" t="s">
        <v>274</v>
      </c>
      <c s="25" t="s">
        <v>210</v>
      </c>
      <c s="26">
        <v>7120.38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40.25">
      <c r="A170" s="28" t="s">
        <v>40</v>
      </c>
      <c r="E170" s="29" t="s">
        <v>275</v>
      </c>
    </row>
    <row r="171" spans="1:5" ht="38.25">
      <c r="A171" s="30" t="s">
        <v>42</v>
      </c>
      <c r="E171" s="31" t="s">
        <v>276</v>
      </c>
    </row>
    <row r="172" spans="1:5" ht="76.5">
      <c r="A172" t="s">
        <v>44</v>
      </c>
      <c r="E172" s="29" t="s">
        <v>277</v>
      </c>
    </row>
    <row r="173" spans="1:16" ht="12.75">
      <c r="A173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210</v>
      </c>
      <c s="26">
        <v>1510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37</v>
      </c>
    </row>
    <row r="175" spans="1:5" ht="25.5">
      <c r="A175" s="30" t="s">
        <v>42</v>
      </c>
      <c r="E175" s="31" t="s">
        <v>281</v>
      </c>
    </row>
    <row r="176" spans="1:5" ht="102">
      <c r="A176" t="s">
        <v>44</v>
      </c>
      <c r="E176" s="29" t="s">
        <v>271</v>
      </c>
    </row>
    <row r="177" spans="1:16" ht="12.75">
      <c r="A177" s="19" t="s">
        <v>35</v>
      </c>
      <c s="23" t="s">
        <v>282</v>
      </c>
      <c s="23" t="s">
        <v>283</v>
      </c>
      <c s="19" t="s">
        <v>37</v>
      </c>
      <c s="24" t="s">
        <v>284</v>
      </c>
      <c s="25" t="s">
        <v>210</v>
      </c>
      <c s="26">
        <v>7120.38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285</v>
      </c>
    </row>
    <row r="179" spans="1:5" ht="38.25">
      <c r="A179" s="30" t="s">
        <v>42</v>
      </c>
      <c r="E179" s="31" t="s">
        <v>276</v>
      </c>
    </row>
    <row r="180" spans="1:5" ht="51">
      <c r="A180" t="s">
        <v>44</v>
      </c>
      <c r="E180" s="29" t="s">
        <v>286</v>
      </c>
    </row>
    <row r="181" spans="1:16" ht="12.75">
      <c r="A181" s="19" t="s">
        <v>35</v>
      </c>
      <c s="23" t="s">
        <v>287</v>
      </c>
      <c s="23" t="s">
        <v>288</v>
      </c>
      <c s="19" t="s">
        <v>37</v>
      </c>
      <c s="24" t="s">
        <v>289</v>
      </c>
      <c s="25" t="s">
        <v>210</v>
      </c>
      <c s="26">
        <v>7048.483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290</v>
      </c>
    </row>
    <row r="183" spans="1:5" ht="89.25">
      <c r="A183" s="30" t="s">
        <v>42</v>
      </c>
      <c r="E183" s="31" t="s">
        <v>291</v>
      </c>
    </row>
    <row r="184" spans="1:5" ht="51">
      <c r="A184" t="s">
        <v>44</v>
      </c>
      <c r="E184" s="29" t="s">
        <v>286</v>
      </c>
    </row>
    <row r="185" spans="1:16" ht="12.75">
      <c r="A185" s="19" t="s">
        <v>35</v>
      </c>
      <c s="23" t="s">
        <v>292</v>
      </c>
      <c s="23" t="s">
        <v>293</v>
      </c>
      <c s="19" t="s">
        <v>37</v>
      </c>
      <c s="24" t="s">
        <v>294</v>
      </c>
      <c s="25" t="s">
        <v>210</v>
      </c>
      <c s="26">
        <v>6873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37</v>
      </c>
    </row>
    <row r="187" spans="1:5" ht="76.5">
      <c r="A187" s="30" t="s">
        <v>42</v>
      </c>
      <c r="E187" s="31" t="s">
        <v>295</v>
      </c>
    </row>
    <row r="188" spans="1:5" ht="140.25">
      <c r="A188" t="s">
        <v>44</v>
      </c>
      <c r="E188" s="29" t="s">
        <v>296</v>
      </c>
    </row>
    <row r="189" spans="1:16" ht="12.75">
      <c r="A189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95</v>
      </c>
      <c s="26">
        <v>70.512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300</v>
      </c>
    </row>
    <row r="191" spans="1:5" ht="12.75">
      <c r="A191" s="30" t="s">
        <v>42</v>
      </c>
      <c r="E191" s="31" t="s">
        <v>301</v>
      </c>
    </row>
    <row r="192" spans="1:5" ht="140.25">
      <c r="A192" t="s">
        <v>44</v>
      </c>
      <c r="E192" s="29" t="s">
        <v>296</v>
      </c>
    </row>
    <row r="193" spans="1:16" ht="12.75">
      <c r="A193" s="19" t="s">
        <v>35</v>
      </c>
      <c s="23" t="s">
        <v>302</v>
      </c>
      <c s="23" t="s">
        <v>303</v>
      </c>
      <c s="19" t="s">
        <v>37</v>
      </c>
      <c s="24" t="s">
        <v>304</v>
      </c>
      <c s="25" t="s">
        <v>210</v>
      </c>
      <c s="26">
        <v>7048.483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37</v>
      </c>
    </row>
    <row r="195" spans="1:5" ht="89.25">
      <c r="A195" s="30" t="s">
        <v>42</v>
      </c>
      <c r="E195" s="31" t="s">
        <v>291</v>
      </c>
    </row>
    <row r="196" spans="1:5" ht="140.25">
      <c r="A196" t="s">
        <v>44</v>
      </c>
      <c r="E196" s="29" t="s">
        <v>296</v>
      </c>
    </row>
    <row r="197" spans="1:18" ht="12.75" customHeight="1">
      <c r="A197" s="5" t="s">
        <v>33</v>
      </c>
      <c s="5"/>
      <c s="35" t="s">
        <v>66</v>
      </c>
      <c s="5"/>
      <c s="21" t="s">
        <v>305</v>
      </c>
      <c s="5"/>
      <c s="5"/>
      <c s="5"/>
      <c s="36">
        <f>0+Q197</f>
      </c>
      <c r="O197">
        <f>0+R197</f>
      </c>
      <c r="Q197">
        <f>0+I198+I202</f>
      </c>
      <c>
        <f>0+O198+O202</f>
      </c>
    </row>
    <row r="198" spans="1:16" ht="12.75">
      <c r="A198" s="19" t="s">
        <v>35</v>
      </c>
      <c s="23" t="s">
        <v>306</v>
      </c>
      <c s="23" t="s">
        <v>307</v>
      </c>
      <c s="19" t="s">
        <v>37</v>
      </c>
      <c s="24" t="s">
        <v>308</v>
      </c>
      <c s="25" t="s">
        <v>112</v>
      </c>
      <c s="26">
        <v>22.5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12.75">
      <c r="A199" s="28" t="s">
        <v>40</v>
      </c>
      <c r="E199" s="29" t="s">
        <v>309</v>
      </c>
    </row>
    <row r="200" spans="1:5" ht="25.5">
      <c r="A200" s="30" t="s">
        <v>42</v>
      </c>
      <c r="E200" s="31" t="s">
        <v>310</v>
      </c>
    </row>
    <row r="201" spans="1:5" ht="242.25">
      <c r="A201" t="s">
        <v>44</v>
      </c>
      <c r="E201" s="29" t="s">
        <v>311</v>
      </c>
    </row>
    <row r="202" spans="1:16" ht="12.75">
      <c r="A202" s="19" t="s">
        <v>35</v>
      </c>
      <c s="23" t="s">
        <v>312</v>
      </c>
      <c s="23" t="s">
        <v>313</v>
      </c>
      <c s="19" t="s">
        <v>37</v>
      </c>
      <c s="24" t="s">
        <v>314</v>
      </c>
      <c s="25" t="s">
        <v>112</v>
      </c>
      <c s="26">
        <v>22.5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40</v>
      </c>
      <c r="E203" s="29" t="s">
        <v>37</v>
      </c>
    </row>
    <row r="204" spans="1:5" ht="25.5">
      <c r="A204" s="30" t="s">
        <v>42</v>
      </c>
      <c r="E204" s="31" t="s">
        <v>315</v>
      </c>
    </row>
    <row r="205" spans="1:5" ht="51">
      <c r="A205" t="s">
        <v>44</v>
      </c>
      <c r="E205" s="29" t="s">
        <v>316</v>
      </c>
    </row>
    <row r="206" spans="1:18" ht="12.75" customHeight="1">
      <c r="A206" s="5" t="s">
        <v>33</v>
      </c>
      <c s="5"/>
      <c s="35" t="s">
        <v>30</v>
      </c>
      <c s="5"/>
      <c s="21" t="s">
        <v>317</v>
      </c>
      <c s="5"/>
      <c s="5"/>
      <c s="5"/>
      <c s="36">
        <f>0+Q206</f>
      </c>
      <c r="O206">
        <f>0+R206</f>
      </c>
      <c r="Q206">
        <f>0+I207+I211+I215+I219+I223+I227+I231+I235+I239+I243+I247+I251+I255+I259</f>
      </c>
      <c>
        <f>0+O207+O211+O215+O219+O223+O227+O231+O235+O239+O243+O247+O251+O255+O259</f>
      </c>
    </row>
    <row r="207" spans="1:16" ht="12.75">
      <c r="A207" s="19" t="s">
        <v>35</v>
      </c>
      <c s="23" t="s">
        <v>318</v>
      </c>
      <c s="23" t="s">
        <v>319</v>
      </c>
      <c s="19" t="s">
        <v>37</v>
      </c>
      <c s="24" t="s">
        <v>320</v>
      </c>
      <c s="25" t="s">
        <v>321</v>
      </c>
      <c s="26">
        <v>46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37</v>
      </c>
    </row>
    <row r="209" spans="1:5" ht="51">
      <c r="A209" s="30" t="s">
        <v>42</v>
      </c>
      <c r="E209" s="31" t="s">
        <v>322</v>
      </c>
    </row>
    <row r="210" spans="1:5" ht="51">
      <c r="A210" t="s">
        <v>44</v>
      </c>
      <c r="E210" s="29" t="s">
        <v>323</v>
      </c>
    </row>
    <row r="211" spans="1:16" ht="12.75">
      <c r="A211" s="19" t="s">
        <v>35</v>
      </c>
      <c s="23" t="s">
        <v>324</v>
      </c>
      <c s="23" t="s">
        <v>325</v>
      </c>
      <c s="19" t="s">
        <v>37</v>
      </c>
      <c s="24" t="s">
        <v>326</v>
      </c>
      <c s="25" t="s">
        <v>321</v>
      </c>
      <c s="26">
        <v>40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327</v>
      </c>
    </row>
    <row r="213" spans="1:5" ht="12.75">
      <c r="A213" s="30" t="s">
        <v>42</v>
      </c>
      <c r="E213" s="31" t="s">
        <v>328</v>
      </c>
    </row>
    <row r="214" spans="1:5" ht="25.5">
      <c r="A214" t="s">
        <v>44</v>
      </c>
      <c r="E214" s="29" t="s">
        <v>329</v>
      </c>
    </row>
    <row r="215" spans="1:16" ht="25.5">
      <c r="A215" s="19" t="s">
        <v>35</v>
      </c>
      <c s="23" t="s">
        <v>330</v>
      </c>
      <c s="23" t="s">
        <v>331</v>
      </c>
      <c s="19" t="s">
        <v>37</v>
      </c>
      <c s="24" t="s">
        <v>332</v>
      </c>
      <c s="25" t="s">
        <v>321</v>
      </c>
      <c s="26">
        <v>2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37</v>
      </c>
    </row>
    <row r="217" spans="1:5" ht="51">
      <c r="A217" s="30" t="s">
        <v>42</v>
      </c>
      <c r="E217" s="31" t="s">
        <v>333</v>
      </c>
    </row>
    <row r="218" spans="1:5" ht="25.5">
      <c r="A218" t="s">
        <v>44</v>
      </c>
      <c r="E218" s="29" t="s">
        <v>334</v>
      </c>
    </row>
    <row r="219" spans="1:16" ht="25.5">
      <c r="A219" s="19" t="s">
        <v>35</v>
      </c>
      <c s="23" t="s">
        <v>335</v>
      </c>
      <c s="23" t="s">
        <v>336</v>
      </c>
      <c s="19" t="s">
        <v>37</v>
      </c>
      <c s="24" t="s">
        <v>337</v>
      </c>
      <c s="25" t="s">
        <v>321</v>
      </c>
      <c s="26">
        <v>2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37</v>
      </c>
    </row>
    <row r="221" spans="1:5" ht="51">
      <c r="A221" s="30" t="s">
        <v>42</v>
      </c>
      <c r="E221" s="31" t="s">
        <v>333</v>
      </c>
    </row>
    <row r="222" spans="1:5" ht="25.5">
      <c r="A222" t="s">
        <v>44</v>
      </c>
      <c r="E222" s="29" t="s">
        <v>338</v>
      </c>
    </row>
    <row r="223" spans="1:16" ht="25.5">
      <c r="A223" s="19" t="s">
        <v>35</v>
      </c>
      <c s="23" t="s">
        <v>339</v>
      </c>
      <c s="23" t="s">
        <v>340</v>
      </c>
      <c s="19" t="s">
        <v>37</v>
      </c>
      <c s="24" t="s">
        <v>341</v>
      </c>
      <c s="25" t="s">
        <v>321</v>
      </c>
      <c s="26">
        <v>2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40</v>
      </c>
      <c r="E224" s="29" t="s">
        <v>37</v>
      </c>
    </row>
    <row r="225" spans="1:5" ht="51">
      <c r="A225" s="30" t="s">
        <v>42</v>
      </c>
      <c r="E225" s="31" t="s">
        <v>333</v>
      </c>
    </row>
    <row r="226" spans="1:5" ht="25.5">
      <c r="A226" t="s">
        <v>44</v>
      </c>
      <c r="E226" s="29" t="s">
        <v>342</v>
      </c>
    </row>
    <row r="227" spans="1:16" ht="12.75">
      <c r="A227" s="19" t="s">
        <v>35</v>
      </c>
      <c s="23" t="s">
        <v>343</v>
      </c>
      <c s="23" t="s">
        <v>344</v>
      </c>
      <c s="19" t="s">
        <v>37</v>
      </c>
      <c s="24" t="s">
        <v>345</v>
      </c>
      <c s="25" t="s">
        <v>321</v>
      </c>
      <c s="26">
        <v>2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327</v>
      </c>
    </row>
    <row r="229" spans="1:5" ht="51">
      <c r="A229" s="30" t="s">
        <v>42</v>
      </c>
      <c r="E229" s="31" t="s">
        <v>333</v>
      </c>
    </row>
    <row r="230" spans="1:5" ht="25.5">
      <c r="A230" t="s">
        <v>44</v>
      </c>
      <c r="E230" s="29" t="s">
        <v>334</v>
      </c>
    </row>
    <row r="231" spans="1:16" ht="25.5">
      <c r="A231" s="19" t="s">
        <v>35</v>
      </c>
      <c s="23" t="s">
        <v>346</v>
      </c>
      <c s="23" t="s">
        <v>347</v>
      </c>
      <c s="19" t="s">
        <v>37</v>
      </c>
      <c s="24" t="s">
        <v>348</v>
      </c>
      <c s="25" t="s">
        <v>210</v>
      </c>
      <c s="26">
        <v>347.542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349</v>
      </c>
    </row>
    <row r="233" spans="1:5" ht="38.25">
      <c r="A233" s="30" t="s">
        <v>42</v>
      </c>
      <c r="E233" s="31" t="s">
        <v>350</v>
      </c>
    </row>
    <row r="234" spans="1:5" ht="38.25">
      <c r="A234" t="s">
        <v>44</v>
      </c>
      <c r="E234" s="29" t="s">
        <v>351</v>
      </c>
    </row>
    <row r="235" spans="1:16" ht="25.5">
      <c r="A235" s="19" t="s">
        <v>35</v>
      </c>
      <c s="23" t="s">
        <v>352</v>
      </c>
      <c s="23" t="s">
        <v>353</v>
      </c>
      <c s="19" t="s">
        <v>37</v>
      </c>
      <c s="24" t="s">
        <v>354</v>
      </c>
      <c s="25" t="s">
        <v>210</v>
      </c>
      <c s="26">
        <v>347.542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355</v>
      </c>
    </row>
    <row r="237" spans="1:5" ht="38.25">
      <c r="A237" s="30" t="s">
        <v>42</v>
      </c>
      <c r="E237" s="31" t="s">
        <v>350</v>
      </c>
    </row>
    <row r="238" spans="1:5" ht="38.25">
      <c r="A238" t="s">
        <v>44</v>
      </c>
      <c r="E238" s="29" t="s">
        <v>351</v>
      </c>
    </row>
    <row r="239" spans="1:16" ht="12.75">
      <c r="A239" s="19" t="s">
        <v>35</v>
      </c>
      <c s="23" t="s">
        <v>356</v>
      </c>
      <c s="23" t="s">
        <v>357</v>
      </c>
      <c s="19" t="s">
        <v>37</v>
      </c>
      <c s="24" t="s">
        <v>358</v>
      </c>
      <c s="25" t="s">
        <v>112</v>
      </c>
      <c s="26">
        <v>64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359</v>
      </c>
    </row>
    <row r="241" spans="1:5" ht="12.75">
      <c r="A241" s="30" t="s">
        <v>42</v>
      </c>
      <c r="E241" s="31" t="s">
        <v>360</v>
      </c>
    </row>
    <row r="242" spans="1:5" ht="63.75">
      <c r="A242" t="s">
        <v>44</v>
      </c>
      <c r="E242" s="29" t="s">
        <v>361</v>
      </c>
    </row>
    <row r="243" spans="1:16" ht="12.75">
      <c r="A243" s="19" t="s">
        <v>35</v>
      </c>
      <c s="23" t="s">
        <v>362</v>
      </c>
      <c s="23" t="s">
        <v>363</v>
      </c>
      <c s="19" t="s">
        <v>37</v>
      </c>
      <c s="24" t="s">
        <v>364</v>
      </c>
      <c s="25" t="s">
        <v>112</v>
      </c>
      <c s="26">
        <v>61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113</v>
      </c>
    </row>
    <row r="245" spans="1:5" ht="25.5">
      <c r="A245" s="30" t="s">
        <v>42</v>
      </c>
      <c r="E245" s="31" t="s">
        <v>365</v>
      </c>
    </row>
    <row r="246" spans="1:5" ht="25.5">
      <c r="A246" t="s">
        <v>44</v>
      </c>
      <c r="E246" s="29" t="s">
        <v>366</v>
      </c>
    </row>
    <row r="247" spans="1:16" ht="12.75">
      <c r="A247" s="19" t="s">
        <v>35</v>
      </c>
      <c s="23" t="s">
        <v>367</v>
      </c>
      <c s="23" t="s">
        <v>368</v>
      </c>
      <c s="19" t="s">
        <v>37</v>
      </c>
      <c s="24" t="s">
        <v>369</v>
      </c>
      <c s="25" t="s">
        <v>112</v>
      </c>
      <c s="26">
        <v>61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370</v>
      </c>
    </row>
    <row r="249" spans="1:5" ht="12.75">
      <c r="A249" s="30" t="s">
        <v>42</v>
      </c>
      <c r="E249" s="31" t="s">
        <v>371</v>
      </c>
    </row>
    <row r="250" spans="1:5" ht="38.25">
      <c r="A250" t="s">
        <v>44</v>
      </c>
      <c r="E250" s="29" t="s">
        <v>372</v>
      </c>
    </row>
    <row r="251" spans="1:16" ht="12.75">
      <c r="A251" s="19" t="s">
        <v>35</v>
      </c>
      <c s="23" t="s">
        <v>373</v>
      </c>
      <c s="23" t="s">
        <v>374</v>
      </c>
      <c s="19" t="s">
        <v>37</v>
      </c>
      <c s="24" t="s">
        <v>375</v>
      </c>
      <c s="25" t="s">
        <v>210</v>
      </c>
      <c s="26">
        <v>6872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376</v>
      </c>
    </row>
    <row r="253" spans="1:5" ht="12.75">
      <c r="A253" s="30" t="s">
        <v>42</v>
      </c>
      <c r="E253" s="31" t="s">
        <v>377</v>
      </c>
    </row>
    <row r="254" spans="1:5" ht="25.5">
      <c r="A254" t="s">
        <v>44</v>
      </c>
      <c r="E254" s="29" t="s">
        <v>378</v>
      </c>
    </row>
    <row r="255" spans="1:16" ht="12.75">
      <c r="A255" s="19" t="s">
        <v>35</v>
      </c>
      <c s="23" t="s">
        <v>379</v>
      </c>
      <c s="23" t="s">
        <v>380</v>
      </c>
      <c s="19" t="s">
        <v>37</v>
      </c>
      <c s="24" t="s">
        <v>381</v>
      </c>
      <c s="25" t="s">
        <v>95</v>
      </c>
      <c s="26">
        <v>5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25.5">
      <c r="A256" s="28" t="s">
        <v>40</v>
      </c>
      <c r="E256" s="29" t="s">
        <v>382</v>
      </c>
    </row>
    <row r="257" spans="1:5" ht="12.75">
      <c r="A257" s="30" t="s">
        <v>42</v>
      </c>
      <c r="E257" s="31" t="s">
        <v>383</v>
      </c>
    </row>
    <row r="258" spans="1:5" ht="102">
      <c r="A258" t="s">
        <v>44</v>
      </c>
      <c r="E258" s="29" t="s">
        <v>384</v>
      </c>
    </row>
    <row r="259" spans="1:16" ht="12.75">
      <c r="A259" s="19" t="s">
        <v>35</v>
      </c>
      <c s="23" t="s">
        <v>385</v>
      </c>
      <c s="23" t="s">
        <v>386</v>
      </c>
      <c s="19" t="s">
        <v>37</v>
      </c>
      <c s="24" t="s">
        <v>387</v>
      </c>
      <c s="25" t="s">
        <v>112</v>
      </c>
      <c s="26">
        <v>16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38.25">
      <c r="A260" s="28" t="s">
        <v>40</v>
      </c>
      <c r="E260" s="29" t="s">
        <v>388</v>
      </c>
    </row>
    <row r="261" spans="1:5" ht="12.75">
      <c r="A261" s="30" t="s">
        <v>42</v>
      </c>
      <c r="E261" s="31" t="s">
        <v>389</v>
      </c>
    </row>
    <row r="262" spans="1:5" ht="114.75">
      <c r="A262" t="s">
        <v>44</v>
      </c>
      <c r="E262" s="29" t="s">
        <v>390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0+O8+O17+O30+O43+O48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391</v>
      </c>
      <c s="32">
        <f>0+I8+I17+I30+I43+I48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391</v>
      </c>
      <c s="5"/>
      <c s="14" t="s">
        <v>392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82</v>
      </c>
      <c s="19" t="s">
        <v>37</v>
      </c>
      <c s="24" t="s">
        <v>83</v>
      </c>
      <c s="25" t="s">
        <v>84</v>
      </c>
      <c s="26">
        <v>48.043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85</v>
      </c>
    </row>
    <row r="11" spans="1:5" ht="12.75">
      <c r="A11" s="30" t="s">
        <v>42</v>
      </c>
      <c r="E11" s="31" t="s">
        <v>393</v>
      </c>
    </row>
    <row r="12" spans="1:5" ht="140.25">
      <c r="A12" t="s">
        <v>44</v>
      </c>
      <c r="E12" s="29" t="s">
        <v>87</v>
      </c>
    </row>
    <row r="13" spans="1:16" ht="25.5">
      <c r="A13" s="19" t="s">
        <v>35</v>
      </c>
      <c s="23" t="s">
        <v>13</v>
      </c>
      <c s="23" t="s">
        <v>88</v>
      </c>
      <c s="19" t="s">
        <v>37</v>
      </c>
      <c s="24" t="s">
        <v>89</v>
      </c>
      <c s="25" t="s">
        <v>84</v>
      </c>
      <c s="26">
        <v>12.218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394</v>
      </c>
    </row>
    <row r="15" spans="1:5" ht="89.25">
      <c r="A15" s="30" t="s">
        <v>42</v>
      </c>
      <c r="E15" s="31" t="s">
        <v>395</v>
      </c>
    </row>
    <row r="16" spans="1:5" ht="140.25">
      <c r="A16" t="s">
        <v>44</v>
      </c>
      <c r="E16" s="29" t="s">
        <v>87</v>
      </c>
    </row>
    <row r="17" spans="1:18" ht="12.75" customHeight="1">
      <c r="A17" s="5" t="s">
        <v>33</v>
      </c>
      <c s="5"/>
      <c s="35" t="s">
        <v>19</v>
      </c>
      <c s="5"/>
      <c s="21" t="s">
        <v>92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12.75">
      <c r="A18" s="19" t="s">
        <v>35</v>
      </c>
      <c s="23" t="s">
        <v>12</v>
      </c>
      <c s="23" t="s">
        <v>152</v>
      </c>
      <c s="19" t="s">
        <v>37</v>
      </c>
      <c s="24" t="s">
        <v>153</v>
      </c>
      <c s="25" t="s">
        <v>95</v>
      </c>
      <c s="26">
        <v>25.286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396</v>
      </c>
    </row>
    <row r="20" spans="1:5" ht="204">
      <c r="A20" s="30" t="s">
        <v>42</v>
      </c>
      <c r="E20" s="31" t="s">
        <v>397</v>
      </c>
    </row>
    <row r="21" spans="1:5" ht="318.75">
      <c r="A21" t="s">
        <v>44</v>
      </c>
      <c r="E21" s="29" t="s">
        <v>156</v>
      </c>
    </row>
    <row r="22" spans="1:16" ht="12.75">
      <c r="A22" s="19" t="s">
        <v>35</v>
      </c>
      <c s="23" t="s">
        <v>23</v>
      </c>
      <c s="23" t="s">
        <v>164</v>
      </c>
      <c s="19" t="s">
        <v>37</v>
      </c>
      <c s="24" t="s">
        <v>165</v>
      </c>
      <c s="25" t="s">
        <v>95</v>
      </c>
      <c s="26">
        <v>25.286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184</v>
      </c>
    </row>
    <row r="24" spans="1:5" ht="12.75">
      <c r="A24" s="30" t="s">
        <v>42</v>
      </c>
      <c r="E24" s="31" t="s">
        <v>398</v>
      </c>
    </row>
    <row r="25" spans="1:5" ht="191.25">
      <c r="A25" t="s">
        <v>44</v>
      </c>
      <c r="E25" s="29" t="s">
        <v>168</v>
      </c>
    </row>
    <row r="26" spans="1:16" ht="12.75">
      <c r="A26" s="19" t="s">
        <v>35</v>
      </c>
      <c s="23" t="s">
        <v>25</v>
      </c>
      <c s="23" t="s">
        <v>202</v>
      </c>
      <c s="19" t="s">
        <v>37</v>
      </c>
      <c s="24" t="s">
        <v>203</v>
      </c>
      <c s="25" t="s">
        <v>95</v>
      </c>
      <c s="26">
        <v>16.574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399</v>
      </c>
    </row>
    <row r="28" spans="1:5" ht="114.75">
      <c r="A28" s="30" t="s">
        <v>42</v>
      </c>
      <c r="E28" s="31" t="s">
        <v>400</v>
      </c>
    </row>
    <row r="29" spans="1:5" ht="229.5">
      <c r="A29" t="s">
        <v>44</v>
      </c>
      <c r="E29" s="29" t="s">
        <v>206</v>
      </c>
    </row>
    <row r="30" spans="1:18" ht="12.75" customHeight="1">
      <c r="A30" s="5" t="s">
        <v>33</v>
      </c>
      <c s="5"/>
      <c s="35" t="s">
        <v>23</v>
      </c>
      <c s="5"/>
      <c s="21" t="s">
        <v>242</v>
      </c>
      <c s="5"/>
      <c s="5"/>
      <c s="5"/>
      <c s="36">
        <f>0+Q30</f>
      </c>
      <c r="O30">
        <f>0+R30</f>
      </c>
      <c r="Q30">
        <f>0+I31+I35+I39</f>
      </c>
      <c>
        <f>0+O31+O35+O39</f>
      </c>
    </row>
    <row r="31" spans="1:16" ht="12.75">
      <c r="A31" s="19" t="s">
        <v>35</v>
      </c>
      <c s="23" t="s">
        <v>27</v>
      </c>
      <c s="23" t="s">
        <v>244</v>
      </c>
      <c s="19" t="s">
        <v>37</v>
      </c>
      <c s="24" t="s">
        <v>245</v>
      </c>
      <c s="25" t="s">
        <v>95</v>
      </c>
      <c s="26">
        <v>3.9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401</v>
      </c>
    </row>
    <row r="33" spans="1:5" ht="89.25">
      <c r="A33" s="30" t="s">
        <v>42</v>
      </c>
      <c r="E33" s="31" t="s">
        <v>402</v>
      </c>
    </row>
    <row r="34" spans="1:5" ht="38.25">
      <c r="A34" t="s">
        <v>44</v>
      </c>
      <c r="E34" s="29" t="s">
        <v>248</v>
      </c>
    </row>
    <row r="35" spans="1:16" ht="12.75">
      <c r="A35" s="19" t="s">
        <v>35</v>
      </c>
      <c s="23" t="s">
        <v>62</v>
      </c>
      <c s="23" t="s">
        <v>250</v>
      </c>
      <c s="19" t="s">
        <v>37</v>
      </c>
      <c s="24" t="s">
        <v>251</v>
      </c>
      <c s="25" t="s">
        <v>95</v>
      </c>
      <c s="26">
        <v>4.2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63.75">
      <c r="A36" s="28" t="s">
        <v>40</v>
      </c>
      <c r="E36" s="29" t="s">
        <v>403</v>
      </c>
    </row>
    <row r="37" spans="1:5" ht="76.5">
      <c r="A37" s="30" t="s">
        <v>42</v>
      </c>
      <c r="E37" s="31" t="s">
        <v>404</v>
      </c>
    </row>
    <row r="38" spans="1:5" ht="102">
      <c r="A38" t="s">
        <v>44</v>
      </c>
      <c r="E38" s="29" t="s">
        <v>254</v>
      </c>
    </row>
    <row r="39" spans="1:16" ht="12.75">
      <c r="A39" s="19" t="s">
        <v>35</v>
      </c>
      <c s="23" t="s">
        <v>66</v>
      </c>
      <c s="23" t="s">
        <v>405</v>
      </c>
      <c s="19" t="s">
        <v>37</v>
      </c>
      <c s="24" t="s">
        <v>406</v>
      </c>
      <c s="25" t="s">
        <v>95</v>
      </c>
      <c s="26">
        <v>1.53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38.25">
      <c r="A40" s="28" t="s">
        <v>40</v>
      </c>
      <c r="E40" s="29" t="s">
        <v>407</v>
      </c>
    </row>
    <row r="41" spans="1:5" ht="114.75">
      <c r="A41" s="30" t="s">
        <v>42</v>
      </c>
      <c r="E41" s="31" t="s">
        <v>408</v>
      </c>
    </row>
    <row r="42" spans="1:5" ht="357">
      <c r="A42" t="s">
        <v>44</v>
      </c>
      <c r="E42" s="29" t="s">
        <v>409</v>
      </c>
    </row>
    <row r="43" spans="1:18" ht="12.75" customHeight="1">
      <c r="A43" s="5" t="s">
        <v>33</v>
      </c>
      <c s="5"/>
      <c s="35" t="s">
        <v>66</v>
      </c>
      <c s="5"/>
      <c s="21" t="s">
        <v>305</v>
      </c>
      <c s="5"/>
      <c s="5"/>
      <c s="5"/>
      <c s="36">
        <f>0+Q43</f>
      </c>
      <c r="O43">
        <f>0+R43</f>
      </c>
      <c r="Q43">
        <f>0+I44</f>
      </c>
      <c>
        <f>0+O44</f>
      </c>
    </row>
    <row r="44" spans="1:16" ht="12.75">
      <c r="A44" s="19" t="s">
        <v>35</v>
      </c>
      <c s="23" t="s">
        <v>30</v>
      </c>
      <c s="23" t="s">
        <v>410</v>
      </c>
      <c s="19" t="s">
        <v>37</v>
      </c>
      <c s="24" t="s">
        <v>411</v>
      </c>
      <c s="25" t="s">
        <v>95</v>
      </c>
      <c s="26">
        <v>3.3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412</v>
      </c>
    </row>
    <row r="46" spans="1:5" ht="25.5">
      <c r="A46" s="30" t="s">
        <v>42</v>
      </c>
      <c r="E46" s="31" t="s">
        <v>413</v>
      </c>
    </row>
    <row r="47" spans="1:5" ht="369.75">
      <c r="A47" t="s">
        <v>44</v>
      </c>
      <c r="E47" s="29" t="s">
        <v>414</v>
      </c>
    </row>
    <row r="48" spans="1:18" ht="12.75" customHeight="1">
      <c r="A48" s="5" t="s">
        <v>33</v>
      </c>
      <c s="5"/>
      <c s="35" t="s">
        <v>30</v>
      </c>
      <c s="5"/>
      <c s="21" t="s">
        <v>317</v>
      </c>
      <c s="5"/>
      <c s="5"/>
      <c s="5"/>
      <c s="36">
        <f>0+Q48</f>
      </c>
      <c r="O48">
        <f>0+R48</f>
      </c>
      <c r="Q48">
        <f>0+I49+I53+I57+I61+I65</f>
      </c>
      <c>
        <f>0+O49+O53+O57+O61+O65</f>
      </c>
    </row>
    <row r="49" spans="1:16" ht="12.75">
      <c r="A49" s="19" t="s">
        <v>35</v>
      </c>
      <c s="23" t="s">
        <v>32</v>
      </c>
      <c s="23" t="s">
        <v>415</v>
      </c>
      <c s="19" t="s">
        <v>37</v>
      </c>
      <c s="24" t="s">
        <v>416</v>
      </c>
      <c s="25" t="s">
        <v>112</v>
      </c>
      <c s="26">
        <v>2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51">
      <c r="A50" s="28" t="s">
        <v>40</v>
      </c>
      <c r="E50" s="29" t="s">
        <v>417</v>
      </c>
    </row>
    <row r="51" spans="1:5" ht="25.5">
      <c r="A51" s="30" t="s">
        <v>42</v>
      </c>
      <c r="E51" s="31" t="s">
        <v>418</v>
      </c>
    </row>
    <row r="52" spans="1:5" ht="63.75">
      <c r="A52" t="s">
        <v>44</v>
      </c>
      <c r="E52" s="29" t="s">
        <v>419</v>
      </c>
    </row>
    <row r="53" spans="1:16" ht="12.75">
      <c r="A53" s="19" t="s">
        <v>35</v>
      </c>
      <c s="23" t="s">
        <v>128</v>
      </c>
      <c s="23" t="s">
        <v>420</v>
      </c>
      <c s="19" t="s">
        <v>37</v>
      </c>
      <c s="24" t="s">
        <v>421</v>
      </c>
      <c s="25" t="s">
        <v>321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25.5">
      <c r="A54" s="28" t="s">
        <v>40</v>
      </c>
      <c r="E54" s="29" t="s">
        <v>422</v>
      </c>
    </row>
    <row r="55" spans="1:5" ht="12.75">
      <c r="A55" s="30" t="s">
        <v>42</v>
      </c>
      <c r="E55" s="31" t="s">
        <v>43</v>
      </c>
    </row>
    <row r="56" spans="1:5" ht="409.5">
      <c r="A56" t="s">
        <v>44</v>
      </c>
      <c r="E56" s="29" t="s">
        <v>423</v>
      </c>
    </row>
    <row r="57" spans="1:16" ht="12.75">
      <c r="A57" s="19" t="s">
        <v>35</v>
      </c>
      <c s="23" t="s">
        <v>135</v>
      </c>
      <c s="23" t="s">
        <v>424</v>
      </c>
      <c s="19" t="s">
        <v>37</v>
      </c>
      <c s="24" t="s">
        <v>425</v>
      </c>
      <c s="25" t="s">
        <v>112</v>
      </c>
      <c s="26">
        <v>10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37</v>
      </c>
    </row>
    <row r="59" spans="1:5" ht="12.75">
      <c r="A59" s="30" t="s">
        <v>42</v>
      </c>
      <c r="E59" s="31" t="s">
        <v>426</v>
      </c>
    </row>
    <row r="60" spans="1:5" ht="63.75">
      <c r="A60" t="s">
        <v>44</v>
      </c>
      <c r="E60" s="29" t="s">
        <v>361</v>
      </c>
    </row>
    <row r="61" spans="1:16" ht="12.75">
      <c r="A61" s="19" t="s">
        <v>35</v>
      </c>
      <c s="23" t="s">
        <v>139</v>
      </c>
      <c s="23" t="s">
        <v>380</v>
      </c>
      <c s="19" t="s">
        <v>37</v>
      </c>
      <c s="24" t="s">
        <v>381</v>
      </c>
      <c s="25" t="s">
        <v>95</v>
      </c>
      <c s="26">
        <v>0.6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427</v>
      </c>
    </row>
    <row r="63" spans="1:5" ht="25.5">
      <c r="A63" s="30" t="s">
        <v>42</v>
      </c>
      <c r="E63" s="31" t="s">
        <v>428</v>
      </c>
    </row>
    <row r="64" spans="1:5" ht="102">
      <c r="A64" t="s">
        <v>44</v>
      </c>
      <c r="E64" s="29" t="s">
        <v>384</v>
      </c>
    </row>
    <row r="65" spans="1:16" ht="12.75">
      <c r="A65" s="19" t="s">
        <v>35</v>
      </c>
      <c s="23" t="s">
        <v>142</v>
      </c>
      <c s="23" t="s">
        <v>429</v>
      </c>
      <c s="19" t="s">
        <v>37</v>
      </c>
      <c s="24" t="s">
        <v>430</v>
      </c>
      <c s="25" t="s">
        <v>112</v>
      </c>
      <c s="26">
        <v>7.6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25.5">
      <c r="A66" s="28" t="s">
        <v>40</v>
      </c>
      <c r="E66" s="29" t="s">
        <v>431</v>
      </c>
    </row>
    <row r="67" spans="1:5" ht="12.75">
      <c r="A67" s="30" t="s">
        <v>42</v>
      </c>
      <c r="E67" s="31" t="s">
        <v>432</v>
      </c>
    </row>
    <row r="68" spans="1:5" ht="114.75">
      <c r="A68" t="s">
        <v>44</v>
      </c>
      <c r="E68" s="29" t="s">
        <v>390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0+O8+O17+O34+O51+O76+O101+O106+O123+O128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433</v>
      </c>
      <c s="32">
        <f>0+I8+I17+I34+I51+I76+I101+I106+I123+I128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433</v>
      </c>
      <c s="5"/>
      <c s="14" t="s">
        <v>434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82</v>
      </c>
      <c s="19" t="s">
        <v>37</v>
      </c>
      <c s="24" t="s">
        <v>83</v>
      </c>
      <c s="25" t="s">
        <v>84</v>
      </c>
      <c s="26">
        <v>211.531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85</v>
      </c>
    </row>
    <row r="11" spans="1:5" ht="25.5">
      <c r="A11" s="30" t="s">
        <v>42</v>
      </c>
      <c r="E11" s="31" t="s">
        <v>435</v>
      </c>
    </row>
    <row r="12" spans="1:5" ht="140.25">
      <c r="A12" t="s">
        <v>44</v>
      </c>
      <c r="E12" s="29" t="s">
        <v>87</v>
      </c>
    </row>
    <row r="13" spans="1:16" ht="25.5">
      <c r="A13" s="19" t="s">
        <v>35</v>
      </c>
      <c s="23" t="s">
        <v>13</v>
      </c>
      <c s="23" t="s">
        <v>88</v>
      </c>
      <c s="19" t="s">
        <v>37</v>
      </c>
      <c s="24" t="s">
        <v>89</v>
      </c>
      <c s="25" t="s">
        <v>84</v>
      </c>
      <c s="26">
        <v>142.156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436</v>
      </c>
    </row>
    <row r="15" spans="1:5" ht="63.75">
      <c r="A15" s="30" t="s">
        <v>42</v>
      </c>
      <c r="E15" s="31" t="s">
        <v>437</v>
      </c>
    </row>
    <row r="16" spans="1:5" ht="140.25">
      <c r="A16" t="s">
        <v>44</v>
      </c>
      <c r="E16" s="29" t="s">
        <v>87</v>
      </c>
    </row>
    <row r="17" spans="1:18" ht="12.75" customHeight="1">
      <c r="A17" s="5" t="s">
        <v>33</v>
      </c>
      <c s="5"/>
      <c s="35" t="s">
        <v>19</v>
      </c>
      <c s="5"/>
      <c s="21" t="s">
        <v>92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12.75">
      <c r="A18" s="19" t="s">
        <v>35</v>
      </c>
      <c s="23" t="s">
        <v>12</v>
      </c>
      <c s="23" t="s">
        <v>438</v>
      </c>
      <c s="19" t="s">
        <v>37</v>
      </c>
      <c s="24" t="s">
        <v>439</v>
      </c>
      <c s="25" t="s">
        <v>112</v>
      </c>
      <c s="26">
        <v>15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440</v>
      </c>
    </row>
    <row r="20" spans="1:5" ht="12.75">
      <c r="A20" s="30" t="s">
        <v>42</v>
      </c>
      <c r="E20" s="31" t="s">
        <v>441</v>
      </c>
    </row>
    <row r="21" spans="1:5" ht="38.25">
      <c r="A21" t="s">
        <v>44</v>
      </c>
      <c r="E21" s="29" t="s">
        <v>442</v>
      </c>
    </row>
    <row r="22" spans="1:16" ht="12.75">
      <c r="A22" s="19" t="s">
        <v>35</v>
      </c>
      <c s="23" t="s">
        <v>23</v>
      </c>
      <c s="23" t="s">
        <v>152</v>
      </c>
      <c s="19" t="s">
        <v>37</v>
      </c>
      <c s="24" t="s">
        <v>153</v>
      </c>
      <c s="25" t="s">
        <v>95</v>
      </c>
      <c s="26">
        <v>111.332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443</v>
      </c>
    </row>
    <row r="24" spans="1:5" ht="165.75">
      <c r="A24" s="30" t="s">
        <v>42</v>
      </c>
      <c r="E24" s="31" t="s">
        <v>444</v>
      </c>
    </row>
    <row r="25" spans="1:5" ht="318.75">
      <c r="A25" t="s">
        <v>44</v>
      </c>
      <c r="E25" s="29" t="s">
        <v>156</v>
      </c>
    </row>
    <row r="26" spans="1:16" ht="12.75">
      <c r="A26" s="19" t="s">
        <v>35</v>
      </c>
      <c s="23" t="s">
        <v>25</v>
      </c>
      <c s="23" t="s">
        <v>164</v>
      </c>
      <c s="19" t="s">
        <v>37</v>
      </c>
      <c s="24" t="s">
        <v>165</v>
      </c>
      <c s="25" t="s">
        <v>95</v>
      </c>
      <c s="26">
        <v>111.332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445</v>
      </c>
    </row>
    <row r="28" spans="1:5" ht="12.75">
      <c r="A28" s="30" t="s">
        <v>42</v>
      </c>
      <c r="E28" s="31" t="s">
        <v>446</v>
      </c>
    </row>
    <row r="29" spans="1:5" ht="191.25">
      <c r="A29" t="s">
        <v>44</v>
      </c>
      <c r="E29" s="29" t="s">
        <v>168</v>
      </c>
    </row>
    <row r="30" spans="1:16" ht="12.75">
      <c r="A30" s="19" t="s">
        <v>35</v>
      </c>
      <c s="23" t="s">
        <v>27</v>
      </c>
      <c s="23" t="s">
        <v>202</v>
      </c>
      <c s="19" t="s">
        <v>37</v>
      </c>
      <c s="24" t="s">
        <v>203</v>
      </c>
      <c s="25" t="s">
        <v>95</v>
      </c>
      <c s="26">
        <v>106.236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399</v>
      </c>
    </row>
    <row r="32" spans="1:5" ht="25.5">
      <c r="A32" s="30" t="s">
        <v>42</v>
      </c>
      <c r="E32" s="31" t="s">
        <v>447</v>
      </c>
    </row>
    <row r="33" spans="1:5" ht="229.5">
      <c r="A33" t="s">
        <v>44</v>
      </c>
      <c r="E33" s="29" t="s">
        <v>206</v>
      </c>
    </row>
    <row r="34" spans="1:18" ht="12.75" customHeight="1">
      <c r="A34" s="5" t="s">
        <v>33</v>
      </c>
      <c s="5"/>
      <c s="35" t="s">
        <v>13</v>
      </c>
      <c s="5"/>
      <c s="21" t="s">
        <v>224</v>
      </c>
      <c s="5"/>
      <c s="5"/>
      <c s="5"/>
      <c s="36">
        <f>0+Q34</f>
      </c>
      <c r="O34">
        <f>0+R34</f>
      </c>
      <c r="Q34">
        <f>0+I35+I39+I43+I47</f>
      </c>
      <c>
        <f>0+O35+O39+O43+O47</f>
      </c>
    </row>
    <row r="35" spans="1:16" ht="12.75">
      <c r="A35" s="19" t="s">
        <v>35</v>
      </c>
      <c s="23" t="s">
        <v>62</v>
      </c>
      <c s="23" t="s">
        <v>448</v>
      </c>
      <c s="19" t="s">
        <v>37</v>
      </c>
      <c s="24" t="s">
        <v>449</v>
      </c>
      <c s="25" t="s">
        <v>95</v>
      </c>
      <c s="26">
        <v>1.49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450</v>
      </c>
    </row>
    <row r="37" spans="1:5" ht="63.75">
      <c r="A37" s="30" t="s">
        <v>42</v>
      </c>
      <c r="E37" s="31" t="s">
        <v>451</v>
      </c>
    </row>
    <row r="38" spans="1:5" ht="51">
      <c r="A38" t="s">
        <v>44</v>
      </c>
      <c r="E38" s="29" t="s">
        <v>452</v>
      </c>
    </row>
    <row r="39" spans="1:16" ht="12.75">
      <c r="A39" s="19" t="s">
        <v>35</v>
      </c>
      <c s="23" t="s">
        <v>66</v>
      </c>
      <c s="23" t="s">
        <v>226</v>
      </c>
      <c s="19" t="s">
        <v>37</v>
      </c>
      <c s="24" t="s">
        <v>227</v>
      </c>
      <c s="25" t="s">
        <v>210</v>
      </c>
      <c s="26">
        <v>118.244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453</v>
      </c>
    </row>
    <row r="41" spans="1:5" ht="102">
      <c r="A41" s="30" t="s">
        <v>42</v>
      </c>
      <c r="E41" s="31" t="s">
        <v>454</v>
      </c>
    </row>
    <row r="42" spans="1:5" ht="102">
      <c r="A42" t="s">
        <v>44</v>
      </c>
      <c r="E42" s="29" t="s">
        <v>230</v>
      </c>
    </row>
    <row r="43" spans="1:16" ht="12.75">
      <c r="A43" s="19" t="s">
        <v>35</v>
      </c>
      <c s="23" t="s">
        <v>30</v>
      </c>
      <c s="23" t="s">
        <v>455</v>
      </c>
      <c s="19" t="s">
        <v>37</v>
      </c>
      <c s="24" t="s">
        <v>456</v>
      </c>
      <c s="25" t="s">
        <v>95</v>
      </c>
      <c s="26">
        <v>6.93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37</v>
      </c>
    </row>
    <row r="45" spans="1:5" ht="25.5">
      <c r="A45" s="30" t="s">
        <v>42</v>
      </c>
      <c r="E45" s="31" t="s">
        <v>457</v>
      </c>
    </row>
    <row r="46" spans="1:5" ht="369.75">
      <c r="A46" t="s">
        <v>44</v>
      </c>
      <c r="E46" s="29" t="s">
        <v>236</v>
      </c>
    </row>
    <row r="47" spans="1:16" ht="12.75">
      <c r="A47" s="19" t="s">
        <v>35</v>
      </c>
      <c s="23" t="s">
        <v>32</v>
      </c>
      <c s="23" t="s">
        <v>458</v>
      </c>
      <c s="19" t="s">
        <v>37</v>
      </c>
      <c s="24" t="s">
        <v>459</v>
      </c>
      <c s="25" t="s">
        <v>84</v>
      </c>
      <c s="26">
        <v>1.386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460</v>
      </c>
    </row>
    <row r="49" spans="1:5" ht="25.5">
      <c r="A49" s="30" t="s">
        <v>42</v>
      </c>
      <c r="E49" s="31" t="s">
        <v>461</v>
      </c>
    </row>
    <row r="50" spans="1:5" ht="267.75">
      <c r="A50" t="s">
        <v>44</v>
      </c>
      <c r="E50" s="29" t="s">
        <v>462</v>
      </c>
    </row>
    <row r="51" spans="1:18" ht="12.75" customHeight="1">
      <c r="A51" s="5" t="s">
        <v>33</v>
      </c>
      <c s="5"/>
      <c s="35" t="s">
        <v>12</v>
      </c>
      <c s="5"/>
      <c s="21" t="s">
        <v>463</v>
      </c>
      <c s="5"/>
      <c s="5"/>
      <c s="5"/>
      <c s="36">
        <f>0+Q51</f>
      </c>
      <c r="O51">
        <f>0+R51</f>
      </c>
      <c r="Q51">
        <f>0+I52+I56+I60+I64+I68+I72</f>
      </c>
      <c>
        <f>0+O52+O56+O60+O64+O68+O72</f>
      </c>
    </row>
    <row r="52" spans="1:16" ht="12.75">
      <c r="A52" s="19" t="s">
        <v>35</v>
      </c>
      <c s="23" t="s">
        <v>128</v>
      </c>
      <c s="23" t="s">
        <v>464</v>
      </c>
      <c s="19" t="s">
        <v>37</v>
      </c>
      <c s="24" t="s">
        <v>465</v>
      </c>
      <c s="25" t="s">
        <v>95</v>
      </c>
      <c s="26">
        <v>6.336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466</v>
      </c>
    </row>
    <row r="54" spans="1:5" ht="25.5">
      <c r="A54" s="30" t="s">
        <v>42</v>
      </c>
      <c r="E54" s="31" t="s">
        <v>467</v>
      </c>
    </row>
    <row r="55" spans="1:5" ht="382.5">
      <c r="A55" t="s">
        <v>44</v>
      </c>
      <c r="E55" s="29" t="s">
        <v>468</v>
      </c>
    </row>
    <row r="56" spans="1:16" ht="12.75">
      <c r="A56" s="19" t="s">
        <v>35</v>
      </c>
      <c s="23" t="s">
        <v>135</v>
      </c>
      <c s="23" t="s">
        <v>469</v>
      </c>
      <c s="19" t="s">
        <v>37</v>
      </c>
      <c s="24" t="s">
        <v>470</v>
      </c>
      <c s="25" t="s">
        <v>84</v>
      </c>
      <c s="26">
        <v>1.267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460</v>
      </c>
    </row>
    <row r="58" spans="1:5" ht="38.25">
      <c r="A58" s="30" t="s">
        <v>42</v>
      </c>
      <c r="E58" s="31" t="s">
        <v>471</v>
      </c>
    </row>
    <row r="59" spans="1:5" ht="242.25">
      <c r="A59" t="s">
        <v>44</v>
      </c>
      <c r="E59" s="29" t="s">
        <v>472</v>
      </c>
    </row>
    <row r="60" spans="1:16" ht="12.75">
      <c r="A60" s="19" t="s">
        <v>35</v>
      </c>
      <c s="23" t="s">
        <v>139</v>
      </c>
      <c s="23" t="s">
        <v>473</v>
      </c>
      <c s="19" t="s">
        <v>37</v>
      </c>
      <c s="24" t="s">
        <v>474</v>
      </c>
      <c s="25" t="s">
        <v>95</v>
      </c>
      <c s="26">
        <v>21.75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475</v>
      </c>
    </row>
    <row r="62" spans="1:5" ht="89.25">
      <c r="A62" s="30" t="s">
        <v>42</v>
      </c>
      <c r="E62" s="31" t="s">
        <v>476</v>
      </c>
    </row>
    <row r="63" spans="1:5" ht="369.75">
      <c r="A63" t="s">
        <v>44</v>
      </c>
      <c r="E63" s="29" t="s">
        <v>414</v>
      </c>
    </row>
    <row r="64" spans="1:16" ht="12.75">
      <c r="A64" s="19" t="s">
        <v>35</v>
      </c>
      <c s="23" t="s">
        <v>142</v>
      </c>
      <c s="23" t="s">
        <v>477</v>
      </c>
      <c s="19" t="s">
        <v>37</v>
      </c>
      <c s="24" t="s">
        <v>478</v>
      </c>
      <c s="25" t="s">
        <v>84</v>
      </c>
      <c s="26">
        <v>4.35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479</v>
      </c>
    </row>
    <row r="66" spans="1:5" ht="38.25">
      <c r="A66" s="30" t="s">
        <v>42</v>
      </c>
      <c r="E66" s="31" t="s">
        <v>480</v>
      </c>
    </row>
    <row r="67" spans="1:5" ht="267.75">
      <c r="A67" t="s">
        <v>44</v>
      </c>
      <c r="E67" s="29" t="s">
        <v>462</v>
      </c>
    </row>
    <row r="68" spans="1:16" ht="12.75">
      <c r="A68" s="19" t="s">
        <v>35</v>
      </c>
      <c s="23" t="s">
        <v>145</v>
      </c>
      <c s="23" t="s">
        <v>481</v>
      </c>
      <c s="19" t="s">
        <v>37</v>
      </c>
      <c s="24" t="s">
        <v>482</v>
      </c>
      <c s="25" t="s">
        <v>95</v>
      </c>
      <c s="26">
        <v>3.242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483</v>
      </c>
    </row>
    <row r="70" spans="1:5" ht="89.25">
      <c r="A70" s="30" t="s">
        <v>42</v>
      </c>
      <c r="E70" s="31" t="s">
        <v>484</v>
      </c>
    </row>
    <row r="71" spans="1:5" ht="369.75">
      <c r="A71" t="s">
        <v>44</v>
      </c>
      <c r="E71" s="29" t="s">
        <v>414</v>
      </c>
    </row>
    <row r="72" spans="1:16" ht="12.75">
      <c r="A72" s="19" t="s">
        <v>35</v>
      </c>
      <c s="23" t="s">
        <v>151</v>
      </c>
      <c s="23" t="s">
        <v>485</v>
      </c>
      <c s="19" t="s">
        <v>37</v>
      </c>
      <c s="24" t="s">
        <v>486</v>
      </c>
      <c s="25" t="s">
        <v>84</v>
      </c>
      <c s="26">
        <v>0.648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479</v>
      </c>
    </row>
    <row r="74" spans="1:5" ht="38.25">
      <c r="A74" s="30" t="s">
        <v>42</v>
      </c>
      <c r="E74" s="31" t="s">
        <v>487</v>
      </c>
    </row>
    <row r="75" spans="1:5" ht="267.75">
      <c r="A75" t="s">
        <v>44</v>
      </c>
      <c r="E75" s="29" t="s">
        <v>462</v>
      </c>
    </row>
    <row r="76" spans="1:18" ht="12.75" customHeight="1">
      <c r="A76" s="5" t="s">
        <v>33</v>
      </c>
      <c s="5"/>
      <c s="35" t="s">
        <v>23</v>
      </c>
      <c s="5"/>
      <c s="21" t="s">
        <v>242</v>
      </c>
      <c s="5"/>
      <c s="5"/>
      <c s="5"/>
      <c s="36">
        <f>0+Q76</f>
      </c>
      <c r="O76">
        <f>0+R76</f>
      </c>
      <c r="Q76">
        <f>0+I77+I81+I85+I89+I93+I97</f>
      </c>
      <c>
        <f>0+O77+O81+O85+O89+O93+O97</f>
      </c>
    </row>
    <row r="77" spans="1:16" ht="12.75">
      <c r="A77" s="19" t="s">
        <v>35</v>
      </c>
      <c s="23" t="s">
        <v>157</v>
      </c>
      <c s="23" t="s">
        <v>488</v>
      </c>
      <c s="19" t="s">
        <v>37</v>
      </c>
      <c s="24" t="s">
        <v>489</v>
      </c>
      <c s="25" t="s">
        <v>95</v>
      </c>
      <c s="26">
        <v>3.002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490</v>
      </c>
    </row>
    <row r="79" spans="1:5" ht="114.75">
      <c r="A79" s="30" t="s">
        <v>42</v>
      </c>
      <c r="E79" s="31" t="s">
        <v>491</v>
      </c>
    </row>
    <row r="80" spans="1:5" ht="369.75">
      <c r="A80" t="s">
        <v>44</v>
      </c>
      <c r="E80" s="29" t="s">
        <v>414</v>
      </c>
    </row>
    <row r="81" spans="1:16" ht="12.75">
      <c r="A81" s="19" t="s">
        <v>35</v>
      </c>
      <c s="23" t="s">
        <v>163</v>
      </c>
      <c s="23" t="s">
        <v>492</v>
      </c>
      <c s="19" t="s">
        <v>37</v>
      </c>
      <c s="24" t="s">
        <v>493</v>
      </c>
      <c s="25" t="s">
        <v>95</v>
      </c>
      <c s="26">
        <v>2.724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494</v>
      </c>
    </row>
    <row r="83" spans="1:5" ht="25.5">
      <c r="A83" s="30" t="s">
        <v>42</v>
      </c>
      <c r="E83" s="31" t="s">
        <v>495</v>
      </c>
    </row>
    <row r="84" spans="1:5" ht="369.75">
      <c r="A84" t="s">
        <v>44</v>
      </c>
      <c r="E84" s="29" t="s">
        <v>414</v>
      </c>
    </row>
    <row r="85" spans="1:16" ht="12.75">
      <c r="A85" s="19" t="s">
        <v>35</v>
      </c>
      <c s="23" t="s">
        <v>169</v>
      </c>
      <c s="23" t="s">
        <v>244</v>
      </c>
      <c s="19" t="s">
        <v>37</v>
      </c>
      <c s="24" t="s">
        <v>245</v>
      </c>
      <c s="25" t="s">
        <v>95</v>
      </c>
      <c s="26">
        <v>6.852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496</v>
      </c>
    </row>
    <row r="87" spans="1:5" ht="89.25">
      <c r="A87" s="30" t="s">
        <v>42</v>
      </c>
      <c r="E87" s="31" t="s">
        <v>497</v>
      </c>
    </row>
    <row r="88" spans="1:5" ht="38.25">
      <c r="A88" t="s">
        <v>44</v>
      </c>
      <c r="E88" s="29" t="s">
        <v>248</v>
      </c>
    </row>
    <row r="89" spans="1:16" ht="12.75">
      <c r="A89" s="19" t="s">
        <v>35</v>
      </c>
      <c s="23" t="s">
        <v>172</v>
      </c>
      <c s="23" t="s">
        <v>498</v>
      </c>
      <c s="19" t="s">
        <v>37</v>
      </c>
      <c s="24" t="s">
        <v>499</v>
      </c>
      <c s="25" t="s">
        <v>95</v>
      </c>
      <c s="26">
        <v>10.395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500</v>
      </c>
    </row>
    <row r="91" spans="1:5" ht="25.5">
      <c r="A91" s="30" t="s">
        <v>42</v>
      </c>
      <c r="E91" s="31" t="s">
        <v>501</v>
      </c>
    </row>
    <row r="92" spans="1:5" ht="38.25">
      <c r="A92" t="s">
        <v>44</v>
      </c>
      <c r="E92" s="29" t="s">
        <v>248</v>
      </c>
    </row>
    <row r="93" spans="1:16" ht="12.75">
      <c r="A93" s="19" t="s">
        <v>35</v>
      </c>
      <c s="23" t="s">
        <v>174</v>
      </c>
      <c s="23" t="s">
        <v>250</v>
      </c>
      <c s="19" t="s">
        <v>37</v>
      </c>
      <c s="24" t="s">
        <v>251</v>
      </c>
      <c s="25" t="s">
        <v>95</v>
      </c>
      <c s="26">
        <v>5.334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63.75">
      <c r="A94" s="28" t="s">
        <v>40</v>
      </c>
      <c r="E94" s="29" t="s">
        <v>502</v>
      </c>
    </row>
    <row r="95" spans="1:5" ht="89.25">
      <c r="A95" s="30" t="s">
        <v>42</v>
      </c>
      <c r="E95" s="31" t="s">
        <v>503</v>
      </c>
    </row>
    <row r="96" spans="1:5" ht="102">
      <c r="A96" t="s">
        <v>44</v>
      </c>
      <c r="E96" s="29" t="s">
        <v>254</v>
      </c>
    </row>
    <row r="97" spans="1:16" ht="12.75">
      <c r="A97" s="19" t="s">
        <v>35</v>
      </c>
      <c s="23" t="s">
        <v>177</v>
      </c>
      <c s="23" t="s">
        <v>405</v>
      </c>
      <c s="19" t="s">
        <v>37</v>
      </c>
      <c s="24" t="s">
        <v>406</v>
      </c>
      <c s="25" t="s">
        <v>95</v>
      </c>
      <c s="26">
        <v>0.6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25.5">
      <c r="A98" s="28" t="s">
        <v>40</v>
      </c>
      <c r="E98" s="29" t="s">
        <v>504</v>
      </c>
    </row>
    <row r="99" spans="1:5" ht="25.5">
      <c r="A99" s="30" t="s">
        <v>42</v>
      </c>
      <c r="E99" s="31" t="s">
        <v>505</v>
      </c>
    </row>
    <row r="100" spans="1:5" ht="357">
      <c r="A100" t="s">
        <v>44</v>
      </c>
      <c r="E100" s="29" t="s">
        <v>409</v>
      </c>
    </row>
    <row r="101" spans="1:18" ht="12.75" customHeight="1">
      <c r="A101" s="5" t="s">
        <v>33</v>
      </c>
      <c s="5"/>
      <c s="35" t="s">
        <v>27</v>
      </c>
      <c s="5"/>
      <c s="21" t="s">
        <v>506</v>
      </c>
      <c s="5"/>
      <c s="5"/>
      <c s="5"/>
      <c s="36">
        <f>0+Q101</f>
      </c>
      <c r="O101">
        <f>0+R101</f>
      </c>
      <c r="Q101">
        <f>0+I102</f>
      </c>
      <c>
        <f>0+O102</f>
      </c>
    </row>
    <row r="102" spans="1:16" ht="12.75">
      <c r="A102" s="19" t="s">
        <v>35</v>
      </c>
      <c s="23" t="s">
        <v>180</v>
      </c>
      <c s="23" t="s">
        <v>507</v>
      </c>
      <c s="19" t="s">
        <v>37</v>
      </c>
      <c s="24" t="s">
        <v>508</v>
      </c>
      <c s="25" t="s">
        <v>95</v>
      </c>
      <c s="26">
        <v>0.515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509</v>
      </c>
    </row>
    <row r="104" spans="1:5" ht="25.5">
      <c r="A104" s="30" t="s">
        <v>42</v>
      </c>
      <c r="E104" s="31" t="s">
        <v>510</v>
      </c>
    </row>
    <row r="105" spans="1:5" ht="357">
      <c r="A105" t="s">
        <v>44</v>
      </c>
      <c r="E105" s="29" t="s">
        <v>511</v>
      </c>
    </row>
    <row r="106" spans="1:18" ht="12.75" customHeight="1">
      <c r="A106" s="5" t="s">
        <v>33</v>
      </c>
      <c s="5"/>
      <c s="35" t="s">
        <v>62</v>
      </c>
      <c s="5"/>
      <c s="21" t="s">
        <v>512</v>
      </c>
      <c s="5"/>
      <c s="5"/>
      <c s="5"/>
      <c s="36">
        <f>0+Q106</f>
      </c>
      <c r="O106">
        <f>0+R106</f>
      </c>
      <c r="Q106">
        <f>0+I107+I111+I115+I119</f>
      </c>
      <c>
        <f>0+O107+O111+O115+O119</f>
      </c>
    </row>
    <row r="107" spans="1:16" ht="25.5">
      <c r="A107" s="19" t="s">
        <v>35</v>
      </c>
      <c s="23" t="s">
        <v>183</v>
      </c>
      <c s="23" t="s">
        <v>513</v>
      </c>
      <c s="19" t="s">
        <v>37</v>
      </c>
      <c s="24" t="s">
        <v>514</v>
      </c>
      <c s="25" t="s">
        <v>210</v>
      </c>
      <c s="26">
        <v>45.5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515</v>
      </c>
    </row>
    <row r="109" spans="1:5" ht="89.25">
      <c r="A109" s="30" t="s">
        <v>42</v>
      </c>
      <c r="E109" s="31" t="s">
        <v>516</v>
      </c>
    </row>
    <row r="110" spans="1:5" ht="191.25">
      <c r="A110" t="s">
        <v>44</v>
      </c>
      <c r="E110" s="29" t="s">
        <v>517</v>
      </c>
    </row>
    <row r="111" spans="1:16" ht="12.75">
      <c r="A111" s="19" t="s">
        <v>35</v>
      </c>
      <c s="23" t="s">
        <v>186</v>
      </c>
      <c s="23" t="s">
        <v>518</v>
      </c>
      <c s="19" t="s">
        <v>37</v>
      </c>
      <c s="24" t="s">
        <v>519</v>
      </c>
      <c s="25" t="s">
        <v>210</v>
      </c>
      <c s="26">
        <v>69.01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520</v>
      </c>
    </row>
    <row r="113" spans="1:5" ht="25.5">
      <c r="A113" s="30" t="s">
        <v>42</v>
      </c>
      <c r="E113" s="31" t="s">
        <v>521</v>
      </c>
    </row>
    <row r="114" spans="1:5" ht="191.25">
      <c r="A114" t="s">
        <v>44</v>
      </c>
      <c r="E114" s="29" t="s">
        <v>517</v>
      </c>
    </row>
    <row r="115" spans="1:16" ht="12.75">
      <c r="A115" s="19" t="s">
        <v>35</v>
      </c>
      <c s="23" t="s">
        <v>192</v>
      </c>
      <c s="23" t="s">
        <v>522</v>
      </c>
      <c s="19" t="s">
        <v>37</v>
      </c>
      <c s="24" t="s">
        <v>523</v>
      </c>
      <c s="25" t="s">
        <v>210</v>
      </c>
      <c s="26">
        <v>43.5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38.25">
      <c r="A116" s="28" t="s">
        <v>40</v>
      </c>
      <c r="E116" s="29" t="s">
        <v>524</v>
      </c>
    </row>
    <row r="117" spans="1:5" ht="25.5">
      <c r="A117" s="30" t="s">
        <v>42</v>
      </c>
      <c r="E117" s="31" t="s">
        <v>525</v>
      </c>
    </row>
    <row r="118" spans="1:5" ht="38.25">
      <c r="A118" t="s">
        <v>44</v>
      </c>
      <c r="E118" s="29" t="s">
        <v>526</v>
      </c>
    </row>
    <row r="119" spans="1:16" ht="12.75">
      <c r="A119" s="19" t="s">
        <v>35</v>
      </c>
      <c s="23" t="s">
        <v>195</v>
      </c>
      <c s="23" t="s">
        <v>527</v>
      </c>
      <c s="19" t="s">
        <v>37</v>
      </c>
      <c s="24" t="s">
        <v>528</v>
      </c>
      <c s="25" t="s">
        <v>210</v>
      </c>
      <c s="26">
        <v>35.64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529</v>
      </c>
    </row>
    <row r="121" spans="1:5" ht="38.25">
      <c r="A121" s="30" t="s">
        <v>42</v>
      </c>
      <c r="E121" s="31" t="s">
        <v>530</v>
      </c>
    </row>
    <row r="122" spans="1:5" ht="51">
      <c r="A122" t="s">
        <v>44</v>
      </c>
      <c r="E122" s="29" t="s">
        <v>531</v>
      </c>
    </row>
    <row r="123" spans="1:18" ht="12.75" customHeight="1">
      <c r="A123" s="5" t="s">
        <v>33</v>
      </c>
      <c s="5"/>
      <c s="35" t="s">
        <v>66</v>
      </c>
      <c s="5"/>
      <c s="21" t="s">
        <v>305</v>
      </c>
      <c s="5"/>
      <c s="5"/>
      <c s="5"/>
      <c s="36">
        <f>0+Q123</f>
      </c>
      <c r="O123">
        <f>0+R123</f>
      </c>
      <c r="Q123">
        <f>0+I124</f>
      </c>
      <c>
        <f>0+O124</f>
      </c>
    </row>
    <row r="124" spans="1:16" ht="12.75">
      <c r="A124" s="19" t="s">
        <v>35</v>
      </c>
      <c s="23" t="s">
        <v>201</v>
      </c>
      <c s="23" t="s">
        <v>532</v>
      </c>
      <c s="19" t="s">
        <v>37</v>
      </c>
      <c s="24" t="s">
        <v>533</v>
      </c>
      <c s="25" t="s">
        <v>112</v>
      </c>
      <c s="26">
        <v>20.6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534</v>
      </c>
    </row>
    <row r="126" spans="1:5" ht="12.75">
      <c r="A126" s="30" t="s">
        <v>42</v>
      </c>
      <c r="E126" s="31" t="s">
        <v>535</v>
      </c>
    </row>
    <row r="127" spans="1:5" ht="242.25">
      <c r="A127" t="s">
        <v>44</v>
      </c>
      <c r="E127" s="29" t="s">
        <v>536</v>
      </c>
    </row>
    <row r="128" spans="1:18" ht="12.75" customHeight="1">
      <c r="A128" s="5" t="s">
        <v>33</v>
      </c>
      <c s="5"/>
      <c s="35" t="s">
        <v>30</v>
      </c>
      <c s="5"/>
      <c s="21" t="s">
        <v>317</v>
      </c>
      <c s="5"/>
      <c s="5"/>
      <c s="5"/>
      <c s="36">
        <f>0+Q128</f>
      </c>
      <c r="O128">
        <f>0+R128</f>
      </c>
      <c r="Q128">
        <f>0+I129+I133+I137+I141+I145+I149+I153+I157+I161</f>
      </c>
      <c>
        <f>0+O129+O133+O137+O141+O145+O149+O153+O157+O161</f>
      </c>
    </row>
    <row r="129" spans="1:16" ht="12.75">
      <c r="A129" s="19" t="s">
        <v>35</v>
      </c>
      <c s="23" t="s">
        <v>207</v>
      </c>
      <c s="23" t="s">
        <v>537</v>
      </c>
      <c s="19" t="s">
        <v>37</v>
      </c>
      <c s="24" t="s">
        <v>538</v>
      </c>
      <c s="25" t="s">
        <v>112</v>
      </c>
      <c s="26">
        <v>15.6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327</v>
      </c>
    </row>
    <row r="131" spans="1:5" ht="25.5">
      <c r="A131" s="30" t="s">
        <v>42</v>
      </c>
      <c r="E131" s="31" t="s">
        <v>539</v>
      </c>
    </row>
    <row r="132" spans="1:5" ht="38.25">
      <c r="A132" t="s">
        <v>44</v>
      </c>
      <c r="E132" s="29" t="s">
        <v>540</v>
      </c>
    </row>
    <row r="133" spans="1:16" ht="25.5">
      <c r="A133" s="19" t="s">
        <v>35</v>
      </c>
      <c s="23" t="s">
        <v>214</v>
      </c>
      <c s="23" t="s">
        <v>541</v>
      </c>
      <c s="19" t="s">
        <v>37</v>
      </c>
      <c s="24" t="s">
        <v>542</v>
      </c>
      <c s="25" t="s">
        <v>112</v>
      </c>
      <c s="26">
        <v>32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37</v>
      </c>
    </row>
    <row r="135" spans="1:5" ht="25.5">
      <c r="A135" s="30" t="s">
        <v>42</v>
      </c>
      <c r="E135" s="31" t="s">
        <v>543</v>
      </c>
    </row>
    <row r="136" spans="1:5" ht="114.75">
      <c r="A136" t="s">
        <v>44</v>
      </c>
      <c r="E136" s="29" t="s">
        <v>544</v>
      </c>
    </row>
    <row r="137" spans="1:16" ht="12.75">
      <c r="A137" s="19" t="s">
        <v>35</v>
      </c>
      <c s="23" t="s">
        <v>219</v>
      </c>
      <c s="23" t="s">
        <v>545</v>
      </c>
      <c s="19" t="s">
        <v>37</v>
      </c>
      <c s="24" t="s">
        <v>546</v>
      </c>
      <c s="25" t="s">
        <v>112</v>
      </c>
      <c s="26">
        <v>8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547</v>
      </c>
    </row>
    <row r="139" spans="1:5" ht="25.5">
      <c r="A139" s="30" t="s">
        <v>42</v>
      </c>
      <c r="E139" s="31" t="s">
        <v>548</v>
      </c>
    </row>
    <row r="140" spans="1:5" ht="63.75">
      <c r="A140" t="s">
        <v>44</v>
      </c>
      <c r="E140" s="29" t="s">
        <v>549</v>
      </c>
    </row>
    <row r="141" spans="1:16" ht="12.75">
      <c r="A141" s="19" t="s">
        <v>35</v>
      </c>
      <c s="23" t="s">
        <v>225</v>
      </c>
      <c s="23" t="s">
        <v>550</v>
      </c>
      <c s="19" t="s">
        <v>37</v>
      </c>
      <c s="24" t="s">
        <v>551</v>
      </c>
      <c s="25" t="s">
        <v>112</v>
      </c>
      <c s="26">
        <v>19.8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37</v>
      </c>
    </row>
    <row r="143" spans="1:5" ht="25.5">
      <c r="A143" s="30" t="s">
        <v>42</v>
      </c>
      <c r="E143" s="31" t="s">
        <v>552</v>
      </c>
    </row>
    <row r="144" spans="1:5" ht="38.25">
      <c r="A144" t="s">
        <v>44</v>
      </c>
      <c r="E144" s="29" t="s">
        <v>372</v>
      </c>
    </row>
    <row r="145" spans="1:16" ht="12.75">
      <c r="A145" s="19" t="s">
        <v>35</v>
      </c>
      <c s="23" t="s">
        <v>231</v>
      </c>
      <c s="23" t="s">
        <v>553</v>
      </c>
      <c s="19" t="s">
        <v>19</v>
      </c>
      <c s="24" t="s">
        <v>554</v>
      </c>
      <c s="25" t="s">
        <v>112</v>
      </c>
      <c s="26">
        <v>63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25.5">
      <c r="A146" s="28" t="s">
        <v>40</v>
      </c>
      <c r="E146" s="29" t="s">
        <v>555</v>
      </c>
    </row>
    <row r="147" spans="1:5" ht="25.5">
      <c r="A147" s="30" t="s">
        <v>42</v>
      </c>
      <c r="E147" s="31" t="s">
        <v>556</v>
      </c>
    </row>
    <row r="148" spans="1:5" ht="25.5">
      <c r="A148" t="s">
        <v>44</v>
      </c>
      <c r="E148" s="29" t="s">
        <v>557</v>
      </c>
    </row>
    <row r="149" spans="1:16" ht="12.75">
      <c r="A149" s="19" t="s">
        <v>35</v>
      </c>
      <c s="23" t="s">
        <v>237</v>
      </c>
      <c s="23" t="s">
        <v>558</v>
      </c>
      <c s="19" t="s">
        <v>37</v>
      </c>
      <c s="24" t="s">
        <v>559</v>
      </c>
      <c s="25" t="s">
        <v>112</v>
      </c>
      <c s="26">
        <v>4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560</v>
      </c>
    </row>
    <row r="151" spans="1:5" ht="25.5">
      <c r="A151" s="30" t="s">
        <v>42</v>
      </c>
      <c r="E151" s="31" t="s">
        <v>561</v>
      </c>
    </row>
    <row r="152" spans="1:5" ht="89.25">
      <c r="A152" t="s">
        <v>44</v>
      </c>
      <c r="E152" s="29" t="s">
        <v>562</v>
      </c>
    </row>
    <row r="153" spans="1:16" ht="12.75">
      <c r="A153" s="19" t="s">
        <v>35</v>
      </c>
      <c s="23" t="s">
        <v>243</v>
      </c>
      <c s="23" t="s">
        <v>563</v>
      </c>
      <c s="19" t="s">
        <v>37</v>
      </c>
      <c s="24" t="s">
        <v>564</v>
      </c>
      <c s="25" t="s">
        <v>95</v>
      </c>
      <c s="26">
        <v>17.642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25.5">
      <c r="A154" s="28" t="s">
        <v>40</v>
      </c>
      <c r="E154" s="29" t="s">
        <v>565</v>
      </c>
    </row>
    <row r="155" spans="1:5" ht="51">
      <c r="A155" s="30" t="s">
        <v>42</v>
      </c>
      <c r="E155" s="31" t="s">
        <v>566</v>
      </c>
    </row>
    <row r="156" spans="1:5" ht="102">
      <c r="A156" t="s">
        <v>44</v>
      </c>
      <c r="E156" s="29" t="s">
        <v>384</v>
      </c>
    </row>
    <row r="157" spans="1:16" ht="12.75">
      <c r="A157" s="19" t="s">
        <v>35</v>
      </c>
      <c s="23" t="s">
        <v>249</v>
      </c>
      <c s="23" t="s">
        <v>429</v>
      </c>
      <c s="19" t="s">
        <v>37</v>
      </c>
      <c s="24" t="s">
        <v>430</v>
      </c>
      <c s="25" t="s">
        <v>112</v>
      </c>
      <c s="26">
        <v>10.5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25.5">
      <c r="A158" s="28" t="s">
        <v>40</v>
      </c>
      <c r="E158" s="29" t="s">
        <v>567</v>
      </c>
    </row>
    <row r="159" spans="1:5" ht="25.5">
      <c r="A159" s="30" t="s">
        <v>42</v>
      </c>
      <c r="E159" s="31" t="s">
        <v>568</v>
      </c>
    </row>
    <row r="160" spans="1:5" ht="114.75">
      <c r="A160" t="s">
        <v>44</v>
      </c>
      <c r="E160" s="29" t="s">
        <v>390</v>
      </c>
    </row>
    <row r="161" spans="1:16" ht="12.75">
      <c r="A161" s="19" t="s">
        <v>35</v>
      </c>
      <c s="23" t="s">
        <v>256</v>
      </c>
      <c s="23" t="s">
        <v>569</v>
      </c>
      <c s="19" t="s">
        <v>37</v>
      </c>
      <c s="24" t="s">
        <v>570</v>
      </c>
      <c s="25" t="s">
        <v>112</v>
      </c>
      <c s="26">
        <v>10.5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25.5">
      <c r="A162" s="28" t="s">
        <v>40</v>
      </c>
      <c r="E162" s="29" t="s">
        <v>571</v>
      </c>
    </row>
    <row r="163" spans="1:5" ht="25.5">
      <c r="A163" s="30" t="s">
        <v>42</v>
      </c>
      <c r="E163" s="31" t="s">
        <v>572</v>
      </c>
    </row>
    <row r="164" spans="1:5" ht="114.75">
      <c r="A164" t="s">
        <v>44</v>
      </c>
      <c r="E164" s="29" t="s">
        <v>573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574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574</v>
      </c>
      <c s="5"/>
      <c s="14" t="s">
        <v>575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576</v>
      </c>
      <c s="19" t="s">
        <v>37</v>
      </c>
      <c s="24" t="s">
        <v>577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14.75">
      <c r="A10" s="28" t="s">
        <v>40</v>
      </c>
      <c r="E10" s="29" t="s">
        <v>578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8" ht="12.75" customHeight="1">
      <c r="A13" s="5" t="s">
        <v>33</v>
      </c>
      <c s="5"/>
      <c s="35" t="s">
        <v>30</v>
      </c>
      <c s="5"/>
      <c s="21" t="s">
        <v>317</v>
      </c>
      <c s="5"/>
      <c s="5"/>
      <c s="5"/>
      <c s="36">
        <f>0+Q13</f>
      </c>
      <c r="O13">
        <f>0+R13</f>
      </c>
      <c r="Q13">
        <f>0+I14+I18+I22+I26+I30+I34+I38+I42+I46+I50+I54+I58+I62+I66+I70+I74</f>
      </c>
      <c>
        <f>0+O14+O18+O22+O26+O30+O34+O38+O42+O46+O50+O54+O58+O62+O66+O70+O74</f>
      </c>
    </row>
    <row r="14" spans="1:16" ht="12.75">
      <c r="A14" s="19" t="s">
        <v>35</v>
      </c>
      <c s="23" t="s">
        <v>13</v>
      </c>
      <c s="23" t="s">
        <v>579</v>
      </c>
      <c s="19" t="s">
        <v>37</v>
      </c>
      <c s="24" t="s">
        <v>580</v>
      </c>
      <c s="25" t="s">
        <v>321</v>
      </c>
      <c s="26">
        <v>6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581</v>
      </c>
    </row>
    <row r="17" spans="1:5" ht="38.25">
      <c r="A17" t="s">
        <v>44</v>
      </c>
      <c r="E17" s="29" t="s">
        <v>582</v>
      </c>
    </row>
    <row r="18" spans="1:16" ht="25.5">
      <c r="A18" s="19" t="s">
        <v>35</v>
      </c>
      <c s="23" t="s">
        <v>12</v>
      </c>
      <c s="23" t="s">
        <v>583</v>
      </c>
      <c s="19" t="s">
        <v>37</v>
      </c>
      <c s="24" t="s">
        <v>584</v>
      </c>
      <c s="25" t="s">
        <v>321</v>
      </c>
      <c s="26">
        <v>77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585</v>
      </c>
    </row>
    <row r="20" spans="1:5" ht="102">
      <c r="A20" s="30" t="s">
        <v>42</v>
      </c>
      <c r="E20" s="31" t="s">
        <v>586</v>
      </c>
    </row>
    <row r="21" spans="1:5" ht="63.75">
      <c r="A21" t="s">
        <v>44</v>
      </c>
      <c r="E21" s="29" t="s">
        <v>587</v>
      </c>
    </row>
    <row r="22" spans="1:16" ht="12.75">
      <c r="A22" s="19" t="s">
        <v>35</v>
      </c>
      <c s="23" t="s">
        <v>23</v>
      </c>
      <c s="23" t="s">
        <v>588</v>
      </c>
      <c s="19" t="s">
        <v>37</v>
      </c>
      <c s="24" t="s">
        <v>589</v>
      </c>
      <c s="25" t="s">
        <v>321</v>
      </c>
      <c s="26">
        <v>77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102">
      <c r="A24" s="30" t="s">
        <v>42</v>
      </c>
      <c r="E24" s="31" t="s">
        <v>586</v>
      </c>
    </row>
    <row r="25" spans="1:5" ht="25.5">
      <c r="A25" t="s">
        <v>44</v>
      </c>
      <c r="E25" s="29" t="s">
        <v>334</v>
      </c>
    </row>
    <row r="26" spans="1:16" ht="12.75">
      <c r="A26" s="19" t="s">
        <v>35</v>
      </c>
      <c s="23" t="s">
        <v>25</v>
      </c>
      <c s="23" t="s">
        <v>590</v>
      </c>
      <c s="19" t="s">
        <v>37</v>
      </c>
      <c s="24" t="s">
        <v>591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592</v>
      </c>
    </row>
    <row r="28" spans="1:5" ht="12.75">
      <c r="A28" s="30" t="s">
        <v>42</v>
      </c>
      <c r="E28" s="31" t="s">
        <v>43</v>
      </c>
    </row>
    <row r="29" spans="1:5" ht="25.5">
      <c r="A29" t="s">
        <v>44</v>
      </c>
      <c r="E29" s="29" t="s">
        <v>593</v>
      </c>
    </row>
    <row r="30" spans="1:16" ht="12.75">
      <c r="A30" s="19" t="s">
        <v>35</v>
      </c>
      <c s="23" t="s">
        <v>27</v>
      </c>
      <c s="23" t="s">
        <v>594</v>
      </c>
      <c s="19" t="s">
        <v>37</v>
      </c>
      <c s="24" t="s">
        <v>595</v>
      </c>
      <c s="25" t="s">
        <v>321</v>
      </c>
      <c s="26">
        <v>12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42</v>
      </c>
      <c r="E32" s="31" t="s">
        <v>596</v>
      </c>
    </row>
    <row r="33" spans="1:5" ht="63.75">
      <c r="A33" t="s">
        <v>44</v>
      </c>
      <c r="E33" s="29" t="s">
        <v>597</v>
      </c>
    </row>
    <row r="34" spans="1:16" ht="12.75">
      <c r="A34" s="19" t="s">
        <v>35</v>
      </c>
      <c s="23" t="s">
        <v>62</v>
      </c>
      <c s="23" t="s">
        <v>598</v>
      </c>
      <c s="19" t="s">
        <v>37</v>
      </c>
      <c s="24" t="s">
        <v>599</v>
      </c>
      <c s="25" t="s">
        <v>321</v>
      </c>
      <c s="26">
        <v>12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42</v>
      </c>
      <c r="E36" s="31" t="s">
        <v>596</v>
      </c>
    </row>
    <row r="37" spans="1:5" ht="25.5">
      <c r="A37" t="s">
        <v>44</v>
      </c>
      <c r="E37" s="29" t="s">
        <v>334</v>
      </c>
    </row>
    <row r="38" spans="1:16" ht="12.75">
      <c r="A38" s="19" t="s">
        <v>35</v>
      </c>
      <c s="23" t="s">
        <v>66</v>
      </c>
      <c s="23" t="s">
        <v>600</v>
      </c>
      <c s="19" t="s">
        <v>37</v>
      </c>
      <c s="24" t="s">
        <v>601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38.25">
      <c r="A39" s="28" t="s">
        <v>40</v>
      </c>
      <c r="E39" s="29" t="s">
        <v>592</v>
      </c>
    </row>
    <row r="40" spans="1:5" ht="12.75">
      <c r="A40" s="30" t="s">
        <v>42</v>
      </c>
      <c r="E40" s="31" t="s">
        <v>43</v>
      </c>
    </row>
    <row r="41" spans="1:5" ht="25.5">
      <c r="A41" t="s">
        <v>44</v>
      </c>
      <c r="E41" s="29" t="s">
        <v>593</v>
      </c>
    </row>
    <row r="42" spans="1:16" ht="12.75">
      <c r="A42" s="19" t="s">
        <v>35</v>
      </c>
      <c s="23" t="s">
        <v>30</v>
      </c>
      <c s="23" t="s">
        <v>602</v>
      </c>
      <c s="19" t="s">
        <v>37</v>
      </c>
      <c s="24" t="s">
        <v>603</v>
      </c>
      <c s="25" t="s">
        <v>321</v>
      </c>
      <c s="26">
        <v>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585</v>
      </c>
    </row>
    <row r="44" spans="1:5" ht="12.75">
      <c r="A44" s="30" t="s">
        <v>42</v>
      </c>
      <c r="E44" s="31" t="s">
        <v>74</v>
      </c>
    </row>
    <row r="45" spans="1:5" ht="63.75">
      <c r="A45" t="s">
        <v>44</v>
      </c>
      <c r="E45" s="29" t="s">
        <v>604</v>
      </c>
    </row>
    <row r="46" spans="1:16" ht="12.75">
      <c r="A46" s="19" t="s">
        <v>35</v>
      </c>
      <c s="23" t="s">
        <v>32</v>
      </c>
      <c s="23" t="s">
        <v>605</v>
      </c>
      <c s="19" t="s">
        <v>37</v>
      </c>
      <c s="24" t="s">
        <v>606</v>
      </c>
      <c s="25" t="s">
        <v>321</v>
      </c>
      <c s="26">
        <v>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42</v>
      </c>
      <c r="E48" s="31" t="s">
        <v>74</v>
      </c>
    </row>
    <row r="49" spans="1:5" ht="25.5">
      <c r="A49" t="s">
        <v>44</v>
      </c>
      <c r="E49" s="29" t="s">
        <v>607</v>
      </c>
    </row>
    <row r="50" spans="1:16" ht="12.75">
      <c r="A50" s="19" t="s">
        <v>35</v>
      </c>
      <c s="23" t="s">
        <v>128</v>
      </c>
      <c s="23" t="s">
        <v>608</v>
      </c>
      <c s="19" t="s">
        <v>37</v>
      </c>
      <c s="24" t="s">
        <v>609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38.25">
      <c r="A51" s="28" t="s">
        <v>40</v>
      </c>
      <c r="E51" s="29" t="s">
        <v>592</v>
      </c>
    </row>
    <row r="52" spans="1:5" ht="12.75">
      <c r="A52" s="30" t="s">
        <v>42</v>
      </c>
      <c r="E52" s="31" t="s">
        <v>43</v>
      </c>
    </row>
    <row r="53" spans="1:5" ht="25.5">
      <c r="A53" t="s">
        <v>44</v>
      </c>
      <c r="E53" s="29" t="s">
        <v>610</v>
      </c>
    </row>
    <row r="54" spans="1:16" ht="25.5">
      <c r="A54" s="19" t="s">
        <v>35</v>
      </c>
      <c s="23" t="s">
        <v>135</v>
      </c>
      <c s="23" t="s">
        <v>611</v>
      </c>
      <c s="19" t="s">
        <v>37</v>
      </c>
      <c s="24" t="s">
        <v>612</v>
      </c>
      <c s="25" t="s">
        <v>321</v>
      </c>
      <c s="26">
        <v>83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613</v>
      </c>
    </row>
    <row r="56" spans="1:5" ht="12.75">
      <c r="A56" s="30" t="s">
        <v>42</v>
      </c>
      <c r="E56" s="31" t="s">
        <v>614</v>
      </c>
    </row>
    <row r="57" spans="1:5" ht="63.75">
      <c r="A57" t="s">
        <v>44</v>
      </c>
      <c r="E57" s="29" t="s">
        <v>604</v>
      </c>
    </row>
    <row r="58" spans="1:16" ht="12.75">
      <c r="A58" s="19" t="s">
        <v>35</v>
      </c>
      <c s="23" t="s">
        <v>139</v>
      </c>
      <c s="23" t="s">
        <v>615</v>
      </c>
      <c s="19" t="s">
        <v>37</v>
      </c>
      <c s="24" t="s">
        <v>616</v>
      </c>
      <c s="25" t="s">
        <v>321</v>
      </c>
      <c s="26">
        <v>83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12.75">
      <c r="A60" s="30" t="s">
        <v>42</v>
      </c>
      <c r="E60" s="31" t="s">
        <v>614</v>
      </c>
    </row>
    <row r="61" spans="1:5" ht="25.5">
      <c r="A61" t="s">
        <v>44</v>
      </c>
      <c r="E61" s="29" t="s">
        <v>607</v>
      </c>
    </row>
    <row r="62" spans="1:16" ht="12.75">
      <c r="A62" s="19" t="s">
        <v>35</v>
      </c>
      <c s="23" t="s">
        <v>142</v>
      </c>
      <c s="23" t="s">
        <v>617</v>
      </c>
      <c s="19" t="s">
        <v>37</v>
      </c>
      <c s="24" t="s">
        <v>618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38.25">
      <c r="A63" s="28" t="s">
        <v>40</v>
      </c>
      <c r="E63" s="29" t="s">
        <v>592</v>
      </c>
    </row>
    <row r="64" spans="1:5" ht="12.75">
      <c r="A64" s="30" t="s">
        <v>42</v>
      </c>
      <c r="E64" s="31" t="s">
        <v>43</v>
      </c>
    </row>
    <row r="65" spans="1:5" ht="25.5">
      <c r="A65" t="s">
        <v>44</v>
      </c>
      <c r="E65" s="29" t="s">
        <v>610</v>
      </c>
    </row>
    <row r="66" spans="1:16" ht="12.75">
      <c r="A66" s="19" t="s">
        <v>35</v>
      </c>
      <c s="23" t="s">
        <v>145</v>
      </c>
      <c s="23" t="s">
        <v>619</v>
      </c>
      <c s="19" t="s">
        <v>37</v>
      </c>
      <c s="24" t="s">
        <v>620</v>
      </c>
      <c s="25" t="s">
        <v>321</v>
      </c>
      <c s="26">
        <v>83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613</v>
      </c>
    </row>
    <row r="68" spans="1:5" ht="12.75">
      <c r="A68" s="30" t="s">
        <v>42</v>
      </c>
      <c r="E68" s="31" t="s">
        <v>614</v>
      </c>
    </row>
    <row r="69" spans="1:5" ht="63.75">
      <c r="A69" t="s">
        <v>44</v>
      </c>
      <c r="E69" s="29" t="s">
        <v>604</v>
      </c>
    </row>
    <row r="70" spans="1:16" ht="12.75">
      <c r="A70" s="19" t="s">
        <v>35</v>
      </c>
      <c s="23" t="s">
        <v>151</v>
      </c>
      <c s="23" t="s">
        <v>621</v>
      </c>
      <c s="19" t="s">
        <v>37</v>
      </c>
      <c s="24" t="s">
        <v>622</v>
      </c>
      <c s="25" t="s">
        <v>321</v>
      </c>
      <c s="26">
        <v>83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12.75">
      <c r="A72" s="30" t="s">
        <v>42</v>
      </c>
      <c r="E72" s="31" t="s">
        <v>614</v>
      </c>
    </row>
    <row r="73" spans="1:5" ht="25.5">
      <c r="A73" t="s">
        <v>44</v>
      </c>
      <c r="E73" s="29" t="s">
        <v>607</v>
      </c>
    </row>
    <row r="74" spans="1:16" ht="12.75">
      <c r="A74" s="19" t="s">
        <v>35</v>
      </c>
      <c s="23" t="s">
        <v>157</v>
      </c>
      <c s="23" t="s">
        <v>623</v>
      </c>
      <c s="19" t="s">
        <v>37</v>
      </c>
      <c s="24" t="s">
        <v>624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12.75">
      <c r="A76" s="30" t="s">
        <v>42</v>
      </c>
      <c r="E76" s="31" t="s">
        <v>43</v>
      </c>
    </row>
    <row r="77" spans="1:5" ht="25.5">
      <c r="A77" t="s">
        <v>44</v>
      </c>
      <c r="E77" s="29" t="s">
        <v>610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